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AAC\"/>
    </mc:Choice>
  </mc:AlternateContent>
  <xr:revisionPtr revIDLastSave="0" documentId="13_ncr:1_{9263247B-BA4D-47B6-804B-C76DFDC908E8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MONTHENTRY" sheetId="8" state="hidden" r:id="rId1"/>
    <sheet name="Sum &amp; FG" sheetId="4" r:id="rId2"/>
    <sheet name="States Details" sheetId="11" r:id="rId3"/>
    <sheet name="LGCS Details" sheetId="13" r:id="rId4"/>
    <sheet name="Ecology to Individual LGCS" sheetId="14" r:id="rId5"/>
    <sheet name="States Ecology" sheetId="12" r:id="rId6"/>
    <sheet name="Sumsum" sheetId="15" r:id="rId7"/>
  </sheets>
  <definedNames>
    <definedName name="ACCTDATE">#REF!</definedName>
    <definedName name="acctmonth">MONTHENTRY!$F$6</definedName>
    <definedName name="previuosmonth">MONTHENTRY!$B$6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4" l="1"/>
  <c r="E28" i="4"/>
  <c r="Y412" i="13"/>
  <c r="S412" i="13"/>
  <c r="Y410" i="13"/>
  <c r="Y409" i="13"/>
  <c r="Y408" i="13"/>
  <c r="Y407" i="13"/>
  <c r="U411" i="13"/>
  <c r="X411" i="13"/>
  <c r="V411" i="13"/>
  <c r="S411" i="13"/>
  <c r="R411" i="13"/>
  <c r="Y402" i="13"/>
  <c r="Y401" i="13"/>
  <c r="Y400" i="13"/>
  <c r="Y399" i="13"/>
  <c r="Y398" i="13"/>
  <c r="Y397" i="13"/>
  <c r="Y396" i="13"/>
  <c r="Y395" i="13"/>
  <c r="Y394" i="13"/>
  <c r="Y393" i="13"/>
  <c r="Y392" i="13"/>
  <c r="Y391" i="13"/>
  <c r="X404" i="13"/>
  <c r="V404" i="13"/>
  <c r="S404" i="13"/>
  <c r="R404" i="13"/>
  <c r="Y382" i="13"/>
  <c r="Y388" i="13"/>
  <c r="Y386" i="13"/>
  <c r="Y385" i="13"/>
  <c r="Y383" i="13"/>
  <c r="Y380" i="13"/>
  <c r="Y379" i="13"/>
  <c r="Y378" i="13"/>
  <c r="Y377" i="13"/>
  <c r="Y376" i="13"/>
  <c r="Y375" i="13"/>
  <c r="U389" i="13"/>
  <c r="V389" i="13"/>
  <c r="S389" i="13"/>
  <c r="R389" i="13"/>
  <c r="Y369" i="13"/>
  <c r="Y368" i="13"/>
  <c r="Y367" i="13"/>
  <c r="Y366" i="13"/>
  <c r="Y365" i="13"/>
  <c r="Y363" i="13"/>
  <c r="Y362" i="13"/>
  <c r="Y361" i="13"/>
  <c r="Y360" i="13"/>
  <c r="Y359" i="13"/>
  <c r="Y358" i="13"/>
  <c r="Y357" i="13"/>
  <c r="V371" i="13"/>
  <c r="S371" i="13"/>
  <c r="R371" i="13"/>
  <c r="Y353" i="13"/>
  <c r="Y352" i="13"/>
  <c r="Y351" i="13"/>
  <c r="Y350" i="13"/>
  <c r="Y348" i="13"/>
  <c r="Y347" i="13"/>
  <c r="Y346" i="13"/>
  <c r="Y345" i="13"/>
  <c r="Y344" i="13"/>
  <c r="Y343" i="13"/>
  <c r="Y342" i="13"/>
  <c r="Y340" i="13"/>
  <c r="Y339" i="13"/>
  <c r="Y337" i="13"/>
  <c r="Y336" i="13"/>
  <c r="Y335" i="13"/>
  <c r="Y334" i="13"/>
  <c r="X354" i="13"/>
  <c r="Y332" i="13"/>
  <c r="U354" i="13"/>
  <c r="S354" i="13"/>
  <c r="R354" i="13"/>
  <c r="Y327" i="13"/>
  <c r="Y326" i="13"/>
  <c r="Y323" i="13"/>
  <c r="Y322" i="13"/>
  <c r="Y319" i="13"/>
  <c r="Y318" i="13"/>
  <c r="Y314" i="13"/>
  <c r="Y311" i="13"/>
  <c r="Y310" i="13"/>
  <c r="X330" i="13"/>
  <c r="S330" i="13"/>
  <c r="R330" i="13"/>
  <c r="Y305" i="13"/>
  <c r="Y304" i="13"/>
  <c r="Y301" i="13"/>
  <c r="Y300" i="13"/>
  <c r="Y297" i="13"/>
  <c r="Y296" i="13"/>
  <c r="Y293" i="13"/>
  <c r="Y292" i="13"/>
  <c r="X306" i="13"/>
  <c r="S306" i="13"/>
  <c r="R306" i="13"/>
  <c r="Y287" i="13"/>
  <c r="Y286" i="13"/>
  <c r="Y285" i="13"/>
  <c r="Y284" i="13"/>
  <c r="Y282" i="13"/>
  <c r="Y281" i="13"/>
  <c r="Y280" i="13"/>
  <c r="Y279" i="13"/>
  <c r="Y278" i="13"/>
  <c r="Y277" i="13"/>
  <c r="Y276" i="13"/>
  <c r="Y275" i="13"/>
  <c r="Y273" i="13"/>
  <c r="Y272" i="13"/>
  <c r="Y271" i="13"/>
  <c r="Y270" i="13"/>
  <c r="Y269" i="13"/>
  <c r="Y268" i="13"/>
  <c r="Y266" i="13"/>
  <c r="Y265" i="13"/>
  <c r="Y264" i="13"/>
  <c r="Y263" i="13"/>
  <c r="Y262" i="13"/>
  <c r="Y261" i="13"/>
  <c r="Y260" i="13"/>
  <c r="Y259" i="13"/>
  <c r="Y257" i="13"/>
  <c r="Y256" i="13"/>
  <c r="V288" i="13"/>
  <c r="R288" i="13"/>
  <c r="Y253" i="13"/>
  <c r="Y252" i="13"/>
  <c r="Y251" i="13"/>
  <c r="Y250" i="13"/>
  <c r="Y249" i="13"/>
  <c r="Y248" i="13"/>
  <c r="Y247" i="13"/>
  <c r="Y246" i="13"/>
  <c r="Y245" i="13"/>
  <c r="Y243" i="13"/>
  <c r="Y242" i="13"/>
  <c r="Y240" i="13"/>
  <c r="Y239" i="13"/>
  <c r="Y238" i="13"/>
  <c r="Y237" i="13"/>
  <c r="Y236" i="13"/>
  <c r="Y235" i="13"/>
  <c r="Y234" i="13"/>
  <c r="Y233" i="13"/>
  <c r="Y232" i="13"/>
  <c r="Y231" i="13"/>
  <c r="Y230" i="13"/>
  <c r="Y229" i="13"/>
  <c r="Y227" i="13"/>
  <c r="X254" i="13"/>
  <c r="Y226" i="13"/>
  <c r="T254" i="13"/>
  <c r="V254" i="13"/>
  <c r="R254" i="13"/>
  <c r="Y222" i="13"/>
  <c r="Y221" i="13"/>
  <c r="Y220" i="13"/>
  <c r="Y219" i="13"/>
  <c r="Y218" i="13"/>
  <c r="Y217" i="13"/>
  <c r="Y216" i="13"/>
  <c r="Y215" i="13"/>
  <c r="Y214" i="13"/>
  <c r="Y213" i="13"/>
  <c r="Y212" i="13"/>
  <c r="Y211" i="13"/>
  <c r="Y210" i="13"/>
  <c r="Y209" i="13"/>
  <c r="Y208" i="13"/>
  <c r="Y207" i="13"/>
  <c r="Y206" i="13"/>
  <c r="U223" i="13"/>
  <c r="T223" i="13"/>
  <c r="R223" i="13"/>
  <c r="Y203" i="13"/>
  <c r="Y202" i="13"/>
  <c r="Y20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X204" i="13"/>
  <c r="R204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V183" i="13"/>
  <c r="U183" i="13"/>
  <c r="Y158" i="13"/>
  <c r="T183" i="13"/>
  <c r="S183" i="13"/>
  <c r="R183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S157" i="13"/>
  <c r="V157" i="13"/>
  <c r="R157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U143" i="13"/>
  <c r="S143" i="13"/>
  <c r="R143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V122" i="13"/>
  <c r="U122" i="13"/>
  <c r="T122" i="13"/>
  <c r="S122" i="13"/>
  <c r="R122" i="13"/>
  <c r="D27" i="15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X83" i="13"/>
  <c r="V83" i="13"/>
  <c r="U83" i="13"/>
  <c r="T83" i="13"/>
  <c r="S83" i="13"/>
  <c r="R105" i="13"/>
  <c r="Y105" i="13" l="1"/>
  <c r="W411" i="13"/>
  <c r="Y405" i="13"/>
  <c r="T411" i="13"/>
  <c r="Y403" i="13"/>
  <c r="U404" i="13"/>
  <c r="T404" i="13"/>
  <c r="Y390" i="13"/>
  <c r="W404" i="13"/>
  <c r="Y381" i="13"/>
  <c r="Y373" i="13"/>
  <c r="T389" i="13"/>
  <c r="Y387" i="13"/>
  <c r="Y374" i="13"/>
  <c r="Y384" i="13"/>
  <c r="X389" i="13"/>
  <c r="Y372" i="13"/>
  <c r="W389" i="13"/>
  <c r="Y356" i="13"/>
  <c r="Y370" i="13"/>
  <c r="Y364" i="13"/>
  <c r="T371" i="13"/>
  <c r="X371" i="13"/>
  <c r="U371" i="13"/>
  <c r="Y355" i="13"/>
  <c r="W371" i="13"/>
  <c r="Y333" i="13"/>
  <c r="Y338" i="13"/>
  <c r="Y349" i="13"/>
  <c r="Y341" i="13"/>
  <c r="V354" i="13"/>
  <c r="W354" i="13"/>
  <c r="T354" i="13"/>
  <c r="Y316" i="13"/>
  <c r="Y321" i="13"/>
  <c r="Y317" i="13"/>
  <c r="Y315" i="13"/>
  <c r="Y308" i="13"/>
  <c r="Y313" i="13"/>
  <c r="Y329" i="13"/>
  <c r="Y309" i="13"/>
  <c r="Y320" i="13"/>
  <c r="Y325" i="13"/>
  <c r="T330" i="13"/>
  <c r="Y312" i="13"/>
  <c r="Y324" i="13"/>
  <c r="Y328" i="13"/>
  <c r="V330" i="13"/>
  <c r="U330" i="13"/>
  <c r="Y299" i="13"/>
  <c r="Y302" i="13"/>
  <c r="Y303" i="13"/>
  <c r="Y294" i="13"/>
  <c r="Y298" i="13"/>
  <c r="Y291" i="13"/>
  <c r="Y295" i="13"/>
  <c r="U306" i="13"/>
  <c r="Y289" i="13"/>
  <c r="T306" i="13"/>
  <c r="Y258" i="13"/>
  <c r="Y267" i="13"/>
  <c r="Y274" i="13"/>
  <c r="Y283" i="13"/>
  <c r="W288" i="13"/>
  <c r="X288" i="13"/>
  <c r="U288" i="13"/>
  <c r="Y255" i="13"/>
  <c r="T288" i="13"/>
  <c r="S288" i="13"/>
  <c r="Y241" i="13"/>
  <c r="Y228" i="13"/>
  <c r="Y244" i="13"/>
  <c r="Y225" i="13"/>
  <c r="U254" i="13"/>
  <c r="W254" i="13"/>
  <c r="S254" i="13"/>
  <c r="X223" i="13"/>
  <c r="V223" i="13"/>
  <c r="Y205" i="13"/>
  <c r="Y223" i="13" s="1"/>
  <c r="W223" i="13"/>
  <c r="S223" i="13"/>
  <c r="T204" i="13"/>
  <c r="V204" i="13"/>
  <c r="U204" i="13"/>
  <c r="S204" i="13"/>
  <c r="Y183" i="13"/>
  <c r="X183" i="13"/>
  <c r="W183" i="13"/>
  <c r="X157" i="13"/>
  <c r="T157" i="13"/>
  <c r="W157" i="13"/>
  <c r="Y144" i="13"/>
  <c r="Y157" i="13" s="1"/>
  <c r="U157" i="13"/>
  <c r="X143" i="13"/>
  <c r="T143" i="13"/>
  <c r="V143" i="13"/>
  <c r="X122" i="13"/>
  <c r="W122" i="13"/>
  <c r="Y106" i="13"/>
  <c r="Y122" i="13" s="1"/>
  <c r="Y83" i="13"/>
  <c r="W83" i="13"/>
  <c r="Y288" i="13" l="1"/>
  <c r="Y406" i="13"/>
  <c r="Y411" i="13" s="1"/>
  <c r="Y404" i="13"/>
  <c r="Y389" i="13"/>
  <c r="Y371" i="13"/>
  <c r="Y331" i="13"/>
  <c r="Y354" i="13" s="1"/>
  <c r="W306" i="13"/>
  <c r="Y290" i="13"/>
  <c r="Y306" i="13" s="1"/>
  <c r="V306" i="13"/>
  <c r="Y224" i="13"/>
  <c r="Y254" i="13" s="1"/>
  <c r="W204" i="13"/>
  <c r="Y184" i="13"/>
  <c r="Y204" i="13" s="1"/>
  <c r="Y123" i="13"/>
  <c r="Y143" i="13" s="1"/>
  <c r="W143" i="13"/>
  <c r="R83" i="13"/>
  <c r="X105" i="13"/>
  <c r="W105" i="13"/>
  <c r="V105" i="13"/>
  <c r="U105" i="13"/>
  <c r="T105" i="13"/>
  <c r="S105" i="13"/>
  <c r="Y307" i="13" l="1"/>
  <c r="Y330" i="13" s="1"/>
  <c r="W330" i="13"/>
  <c r="J779" i="14"/>
  <c r="J778" i="14"/>
  <c r="J777" i="14"/>
  <c r="J776" i="14"/>
  <c r="J775" i="14"/>
  <c r="J774" i="14"/>
  <c r="J773" i="14"/>
  <c r="J772" i="14"/>
  <c r="J771" i="14"/>
  <c r="J770" i="14"/>
  <c r="J769" i="14"/>
  <c r="J768" i="14"/>
  <c r="J767" i="14"/>
  <c r="J766" i="14"/>
  <c r="J765" i="14"/>
  <c r="J764" i="14"/>
  <c r="J763" i="14"/>
  <c r="J762" i="14"/>
  <c r="J761" i="14"/>
  <c r="J760" i="14"/>
  <c r="J759" i="14"/>
  <c r="J758" i="14"/>
  <c r="J757" i="14"/>
  <c r="J756" i="14"/>
  <c r="J755" i="14"/>
  <c r="J754" i="14"/>
  <c r="J753" i="14"/>
  <c r="J752" i="14"/>
  <c r="J751" i="14"/>
  <c r="J750" i="14"/>
  <c r="J749" i="14"/>
  <c r="J748" i="14"/>
  <c r="J747" i="14"/>
  <c r="J746" i="14"/>
  <c r="J745" i="14"/>
  <c r="J744" i="14"/>
  <c r="J743" i="14"/>
  <c r="J742" i="14"/>
  <c r="J741" i="14"/>
  <c r="J740" i="14"/>
  <c r="J739" i="14"/>
  <c r="J738" i="14"/>
  <c r="J737" i="14"/>
  <c r="J736" i="14"/>
  <c r="J735" i="14"/>
  <c r="J734" i="14"/>
  <c r="J733" i="14"/>
  <c r="J732" i="14"/>
  <c r="J731" i="14"/>
  <c r="J730" i="14"/>
  <c r="J729" i="14"/>
  <c r="J728" i="14"/>
  <c r="J727" i="14"/>
  <c r="J726" i="14"/>
  <c r="J725" i="14"/>
  <c r="J724" i="14"/>
  <c r="J723" i="14"/>
  <c r="J722" i="14"/>
  <c r="J721" i="14"/>
  <c r="J720" i="14"/>
  <c r="J719" i="14"/>
  <c r="J718" i="14"/>
  <c r="J717" i="14"/>
  <c r="J716" i="14"/>
  <c r="J715" i="14"/>
  <c r="J714" i="14"/>
  <c r="J713" i="14"/>
  <c r="J712" i="14"/>
  <c r="J711" i="14"/>
  <c r="J710" i="14"/>
  <c r="J709" i="14"/>
  <c r="J708" i="14"/>
  <c r="J707" i="14"/>
  <c r="J706" i="14"/>
  <c r="J705" i="14"/>
  <c r="J704" i="14"/>
  <c r="J703" i="14"/>
  <c r="J702" i="14"/>
  <c r="J701" i="14"/>
  <c r="J700" i="14"/>
  <c r="J699" i="14"/>
  <c r="J698" i="14"/>
  <c r="J697" i="14"/>
  <c r="J696" i="14"/>
  <c r="J695" i="14"/>
  <c r="J694" i="14"/>
  <c r="J693" i="14"/>
  <c r="J692" i="14"/>
  <c r="J691" i="14"/>
  <c r="J690" i="14"/>
  <c r="J689" i="14"/>
  <c r="J688" i="14"/>
  <c r="J687" i="14"/>
  <c r="J686" i="14"/>
  <c r="J685" i="14"/>
  <c r="J684" i="14"/>
  <c r="J683" i="14"/>
  <c r="J682" i="14"/>
  <c r="J681" i="14"/>
  <c r="J680" i="14"/>
  <c r="J679" i="14"/>
  <c r="J678" i="14"/>
  <c r="J677" i="14"/>
  <c r="J676" i="14"/>
  <c r="J675" i="14"/>
  <c r="J674" i="14"/>
  <c r="J673" i="14"/>
  <c r="J672" i="14"/>
  <c r="J671" i="14"/>
  <c r="J670" i="14"/>
  <c r="J669" i="14"/>
  <c r="J668" i="14"/>
  <c r="J667" i="14"/>
  <c r="J666" i="14"/>
  <c r="J665" i="14"/>
  <c r="J664" i="14"/>
  <c r="J663" i="14"/>
  <c r="J662" i="14"/>
  <c r="J661" i="14"/>
  <c r="J660" i="14"/>
  <c r="J659" i="14"/>
  <c r="J658" i="14"/>
  <c r="J657" i="14"/>
  <c r="J656" i="14"/>
  <c r="J655" i="14"/>
  <c r="J654" i="14"/>
  <c r="J653" i="14"/>
  <c r="J652" i="14"/>
  <c r="J651" i="14"/>
  <c r="J650" i="14"/>
  <c r="J649" i="14"/>
  <c r="J648" i="14"/>
  <c r="J647" i="14"/>
  <c r="J646" i="14"/>
  <c r="J645" i="14"/>
  <c r="J644" i="14"/>
  <c r="J643" i="14"/>
  <c r="J642" i="14"/>
  <c r="J641" i="14"/>
  <c r="J640" i="14"/>
  <c r="J639" i="14"/>
  <c r="J638" i="14"/>
  <c r="J637" i="14"/>
  <c r="J636" i="14"/>
  <c r="J635" i="14"/>
  <c r="J634" i="14"/>
  <c r="J633" i="14"/>
  <c r="J632" i="14"/>
  <c r="J631" i="14"/>
  <c r="J630" i="14"/>
  <c r="J629" i="14"/>
  <c r="J628" i="14"/>
  <c r="J627" i="14"/>
  <c r="J626" i="14"/>
  <c r="J625" i="14"/>
  <c r="J624" i="14"/>
  <c r="J623" i="14"/>
  <c r="J622" i="14"/>
  <c r="J621" i="14"/>
  <c r="J620" i="14"/>
  <c r="J619" i="14"/>
  <c r="J618" i="14"/>
  <c r="J617" i="14"/>
  <c r="J616" i="14"/>
  <c r="J615" i="14"/>
  <c r="J614" i="14"/>
  <c r="J613" i="14"/>
  <c r="J612" i="14"/>
  <c r="J611" i="14"/>
  <c r="J610" i="14"/>
  <c r="J609" i="14"/>
  <c r="J608" i="14"/>
  <c r="J607" i="14"/>
  <c r="J606" i="14"/>
  <c r="J605" i="14"/>
  <c r="J604" i="14"/>
  <c r="J603" i="14"/>
  <c r="J602" i="14"/>
  <c r="J601" i="14"/>
  <c r="J600" i="14"/>
  <c r="J599" i="14"/>
  <c r="J598" i="14"/>
  <c r="J597" i="14"/>
  <c r="J596" i="14"/>
  <c r="J595" i="14"/>
  <c r="J594" i="14"/>
  <c r="J593" i="14"/>
  <c r="J592" i="14"/>
  <c r="J591" i="14"/>
  <c r="J590" i="14"/>
  <c r="J589" i="14"/>
  <c r="J588" i="14"/>
  <c r="J587" i="14"/>
  <c r="J586" i="14"/>
  <c r="J585" i="14"/>
  <c r="J584" i="14"/>
  <c r="J583" i="14"/>
  <c r="J582" i="14"/>
  <c r="J581" i="14"/>
  <c r="J580" i="14"/>
  <c r="J579" i="14"/>
  <c r="J578" i="14"/>
  <c r="J577" i="14"/>
  <c r="J576" i="14"/>
  <c r="J575" i="14"/>
  <c r="J574" i="14"/>
  <c r="J573" i="14"/>
  <c r="J572" i="14"/>
  <c r="J571" i="14"/>
  <c r="J570" i="14"/>
  <c r="J569" i="14"/>
  <c r="J568" i="14"/>
  <c r="J567" i="14"/>
  <c r="J566" i="14"/>
  <c r="J565" i="14"/>
  <c r="J564" i="14"/>
  <c r="J563" i="14"/>
  <c r="J562" i="14"/>
  <c r="J561" i="14"/>
  <c r="J560" i="14"/>
  <c r="J559" i="14"/>
  <c r="J558" i="14"/>
  <c r="J557" i="14"/>
  <c r="J556" i="14"/>
  <c r="J555" i="14"/>
  <c r="J554" i="14"/>
  <c r="J553" i="14"/>
  <c r="J552" i="14"/>
  <c r="J551" i="14"/>
  <c r="J550" i="14"/>
  <c r="J549" i="14"/>
  <c r="J548" i="14"/>
  <c r="J547" i="14"/>
  <c r="J546" i="14"/>
  <c r="J545" i="14"/>
  <c r="J544" i="14"/>
  <c r="J543" i="14"/>
  <c r="J542" i="14"/>
  <c r="J541" i="14"/>
  <c r="J540" i="14"/>
  <c r="J539" i="14"/>
  <c r="J538" i="14"/>
  <c r="J537" i="14"/>
  <c r="J536" i="14"/>
  <c r="J535" i="14"/>
  <c r="J534" i="14"/>
  <c r="J533" i="14"/>
  <c r="J532" i="14"/>
  <c r="J531" i="14"/>
  <c r="J530" i="14"/>
  <c r="J529" i="14"/>
  <c r="J528" i="14"/>
  <c r="J527" i="14"/>
  <c r="J526" i="14"/>
  <c r="J525" i="14"/>
  <c r="J524" i="14"/>
  <c r="J523" i="14"/>
  <c r="J522" i="14"/>
  <c r="J521" i="14"/>
  <c r="J520" i="14"/>
  <c r="J519" i="14"/>
  <c r="J518" i="14"/>
  <c r="J517" i="14"/>
  <c r="J516" i="14"/>
  <c r="J515" i="14"/>
  <c r="J514" i="14"/>
  <c r="J513" i="14"/>
  <c r="J512" i="14"/>
  <c r="J511" i="14"/>
  <c r="J510" i="14"/>
  <c r="J509" i="14"/>
  <c r="J508" i="14"/>
  <c r="J507" i="14"/>
  <c r="J506" i="14"/>
  <c r="J505" i="14"/>
  <c r="J504" i="14"/>
  <c r="J503" i="14"/>
  <c r="J502" i="14"/>
  <c r="J501" i="14"/>
  <c r="J500" i="14"/>
  <c r="J499" i="14"/>
  <c r="J498" i="14"/>
  <c r="J497" i="14"/>
  <c r="J496" i="14"/>
  <c r="J495" i="14"/>
  <c r="J494" i="14"/>
  <c r="J493" i="14"/>
  <c r="J492" i="14"/>
  <c r="J491" i="14"/>
  <c r="J490" i="14"/>
  <c r="J489" i="14"/>
  <c r="J488" i="14"/>
  <c r="J487" i="14"/>
  <c r="J486" i="14"/>
  <c r="J485" i="14"/>
  <c r="J484" i="14"/>
  <c r="J483" i="14"/>
  <c r="J482" i="14"/>
  <c r="J481" i="14"/>
  <c r="J480" i="14"/>
  <c r="J479" i="14"/>
  <c r="J478" i="14"/>
  <c r="J477" i="14"/>
  <c r="J476" i="14"/>
  <c r="J475" i="14"/>
  <c r="J474" i="14"/>
  <c r="J473" i="14"/>
  <c r="J472" i="14"/>
  <c r="J471" i="14"/>
  <c r="J470" i="14"/>
  <c r="J469" i="14"/>
  <c r="J468" i="14"/>
  <c r="J467" i="14"/>
  <c r="J466" i="14"/>
  <c r="J465" i="14"/>
  <c r="J464" i="14"/>
  <c r="J463" i="14"/>
  <c r="J462" i="14"/>
  <c r="J461" i="14"/>
  <c r="J460" i="14"/>
  <c r="J459" i="14"/>
  <c r="J458" i="14"/>
  <c r="J457" i="14"/>
  <c r="J456" i="14"/>
  <c r="J455" i="14"/>
  <c r="J454" i="14"/>
  <c r="J453" i="14"/>
  <c r="J452" i="14"/>
  <c r="J451" i="14"/>
  <c r="J450" i="14"/>
  <c r="J449" i="14"/>
  <c r="J448" i="14"/>
  <c r="J447" i="14"/>
  <c r="J446" i="14"/>
  <c r="J445" i="14"/>
  <c r="J444" i="14"/>
  <c r="J443" i="14"/>
  <c r="J442" i="14"/>
  <c r="J441" i="14"/>
  <c r="J440" i="14"/>
  <c r="J439" i="14"/>
  <c r="J438" i="14"/>
  <c r="J437" i="14"/>
  <c r="J436" i="14"/>
  <c r="J435" i="14"/>
  <c r="J434" i="14"/>
  <c r="J433" i="14"/>
  <c r="J432" i="14"/>
  <c r="J431" i="14"/>
  <c r="J430" i="14"/>
  <c r="J429" i="14"/>
  <c r="J428" i="14"/>
  <c r="J427" i="14"/>
  <c r="J426" i="14"/>
  <c r="J425" i="14"/>
  <c r="J424" i="14"/>
  <c r="J423" i="14"/>
  <c r="J422" i="14"/>
  <c r="J421" i="14"/>
  <c r="J420" i="14"/>
  <c r="J419" i="14"/>
  <c r="J418" i="14"/>
  <c r="J417" i="14"/>
  <c r="J416" i="14"/>
  <c r="J415" i="14"/>
  <c r="J414" i="14"/>
  <c r="J413" i="14"/>
  <c r="X61" i="13"/>
  <c r="W61" i="13"/>
  <c r="V61" i="13"/>
  <c r="U61" i="13"/>
  <c r="T61" i="13"/>
  <c r="S61" i="13"/>
  <c r="R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7" i="13"/>
  <c r="Y25" i="13"/>
  <c r="X26" i="13"/>
  <c r="W26" i="13"/>
  <c r="U26" i="13"/>
  <c r="T26" i="13"/>
  <c r="S26" i="13"/>
  <c r="R26" i="13"/>
  <c r="Y26" i="13" s="1"/>
  <c r="L392" i="13"/>
  <c r="F413" i="13"/>
  <c r="J412" i="14"/>
  <c r="J411" i="14"/>
  <c r="J410" i="14"/>
  <c r="J409" i="14"/>
  <c r="J408" i="14"/>
  <c r="J407" i="14"/>
  <c r="J406" i="14"/>
  <c r="J405" i="14"/>
  <c r="J404" i="14"/>
  <c r="J403" i="14"/>
  <c r="J402" i="14"/>
  <c r="J401" i="14"/>
  <c r="J400" i="14"/>
  <c r="J399" i="14"/>
  <c r="J398" i="14"/>
  <c r="J397" i="14"/>
  <c r="J396" i="14"/>
  <c r="J395" i="14"/>
  <c r="J394" i="14"/>
  <c r="J393" i="14"/>
  <c r="J392" i="14"/>
  <c r="J391" i="14"/>
  <c r="J390" i="14"/>
  <c r="J389" i="14"/>
  <c r="J388" i="14"/>
  <c r="J387" i="14"/>
  <c r="J386" i="14"/>
  <c r="J385" i="14"/>
  <c r="J384" i="14"/>
  <c r="J383" i="14"/>
  <c r="J382" i="14"/>
  <c r="J381" i="14"/>
  <c r="J380" i="14"/>
  <c r="J379" i="14"/>
  <c r="J378" i="14"/>
  <c r="J377" i="14"/>
  <c r="J376" i="14"/>
  <c r="J375" i="14"/>
  <c r="J374" i="14"/>
  <c r="J373" i="14"/>
  <c r="J372" i="14"/>
  <c r="J371" i="14"/>
  <c r="J370" i="14"/>
  <c r="J369" i="14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K413" i="13"/>
  <c r="J413" i="13"/>
  <c r="I413" i="13"/>
  <c r="H413" i="13"/>
  <c r="G413" i="13"/>
  <c r="E413" i="13"/>
  <c r="L413" i="13" s="1"/>
  <c r="L409" i="13"/>
  <c r="L401" i="13"/>
  <c r="L393" i="13"/>
  <c r="J368" i="14"/>
  <c r="J367" i="14"/>
  <c r="J366" i="14"/>
  <c r="J365" i="14"/>
  <c r="J364" i="14"/>
  <c r="J363" i="14"/>
  <c r="J362" i="14"/>
  <c r="J361" i="14"/>
  <c r="J360" i="14"/>
  <c r="J359" i="14"/>
  <c r="J358" i="14"/>
  <c r="J357" i="14"/>
  <c r="J356" i="14"/>
  <c r="J355" i="14"/>
  <c r="J354" i="14"/>
  <c r="J353" i="14"/>
  <c r="J352" i="14"/>
  <c r="J351" i="14"/>
  <c r="J350" i="14"/>
  <c r="J349" i="14"/>
  <c r="J348" i="14"/>
  <c r="J347" i="14"/>
  <c r="J346" i="14"/>
  <c r="K387" i="13"/>
  <c r="J387" i="13"/>
  <c r="I387" i="13"/>
  <c r="H387" i="13"/>
  <c r="G387" i="13"/>
  <c r="F387" i="13"/>
  <c r="E387" i="13"/>
  <c r="L386" i="13"/>
  <c r="L378" i="13"/>
  <c r="L370" i="13"/>
  <c r="L384" i="13"/>
  <c r="L368" i="13"/>
  <c r="L383" i="13"/>
  <c r="L375" i="13"/>
  <c r="L367" i="13"/>
  <c r="J345" i="14"/>
  <c r="J344" i="14"/>
  <c r="J343" i="14"/>
  <c r="J342" i="14"/>
  <c r="J341" i="14"/>
  <c r="J340" i="14"/>
  <c r="J339" i="14"/>
  <c r="J338" i="14"/>
  <c r="J337" i="14"/>
  <c r="J336" i="14"/>
  <c r="J335" i="14"/>
  <c r="J334" i="14"/>
  <c r="J333" i="14"/>
  <c r="J332" i="14"/>
  <c r="J331" i="14"/>
  <c r="J330" i="14"/>
  <c r="J329" i="14"/>
  <c r="J328" i="14"/>
  <c r="J327" i="14"/>
  <c r="J326" i="14"/>
  <c r="J325" i="14"/>
  <c r="J324" i="14"/>
  <c r="J323" i="14"/>
  <c r="J322" i="14"/>
  <c r="J321" i="14"/>
  <c r="J320" i="14"/>
  <c r="J319" i="14"/>
  <c r="K363" i="13"/>
  <c r="I363" i="13"/>
  <c r="H363" i="13"/>
  <c r="G363" i="13"/>
  <c r="F363" i="13"/>
  <c r="E363" i="13"/>
  <c r="L356" i="13"/>
  <c r="L355" i="13"/>
  <c r="L348" i="13"/>
  <c r="L347" i="13"/>
  <c r="L340" i="13"/>
  <c r="L339" i="13"/>
  <c r="L331" i="13"/>
  <c r="L328" i="13"/>
  <c r="L324" i="13"/>
  <c r="L323" i="13"/>
  <c r="L312" i="13"/>
  <c r="I335" i="13"/>
  <c r="L326" i="13"/>
  <c r="L325" i="13"/>
  <c r="L322" i="13"/>
  <c r="L318" i="13"/>
  <c r="L317" i="13"/>
  <c r="L310" i="13"/>
  <c r="L309" i="13"/>
  <c r="K335" i="13"/>
  <c r="F335" i="13"/>
  <c r="E335" i="13"/>
  <c r="J318" i="14"/>
  <c r="J317" i="14"/>
  <c r="J316" i="14"/>
  <c r="J315" i="14"/>
  <c r="J314" i="14"/>
  <c r="J313" i="14"/>
  <c r="J312" i="14"/>
  <c r="J311" i="14"/>
  <c r="J310" i="14"/>
  <c r="J309" i="14"/>
  <c r="J308" i="14"/>
  <c r="J307" i="14"/>
  <c r="J306" i="14"/>
  <c r="J305" i="14"/>
  <c r="J304" i="14"/>
  <c r="J303" i="14"/>
  <c r="J302" i="14"/>
  <c r="J301" i="14"/>
  <c r="J300" i="14"/>
  <c r="J299" i="14"/>
  <c r="J298" i="14"/>
  <c r="J297" i="14"/>
  <c r="J296" i="14"/>
  <c r="J295" i="14"/>
  <c r="J294" i="14"/>
  <c r="J293" i="14"/>
  <c r="J292" i="14"/>
  <c r="L305" i="13"/>
  <c r="L303" i="13"/>
  <c r="L301" i="13"/>
  <c r="L297" i="13"/>
  <c r="J291" i="14"/>
  <c r="J290" i="14"/>
  <c r="J289" i="14"/>
  <c r="J288" i="14"/>
  <c r="J287" i="14"/>
  <c r="J286" i="14"/>
  <c r="J285" i="14"/>
  <c r="J284" i="14"/>
  <c r="J283" i="14"/>
  <c r="J282" i="14"/>
  <c r="J281" i="14"/>
  <c r="L240" i="13"/>
  <c r="L238" i="13"/>
  <c r="L237" i="13"/>
  <c r="L236" i="13"/>
  <c r="L235" i="13"/>
  <c r="L234" i="13"/>
  <c r="L233" i="13"/>
  <c r="L231" i="13"/>
  <c r="L230" i="13"/>
  <c r="L410" i="13"/>
  <c r="L406" i="13"/>
  <c r="L402" i="13"/>
  <c r="L398" i="13"/>
  <c r="L394" i="13"/>
  <c r="L390" i="13"/>
  <c r="L382" i="13"/>
  <c r="L381" i="13"/>
  <c r="L380" i="13"/>
  <c r="L376" i="13"/>
  <c r="L374" i="13"/>
  <c r="L373" i="13"/>
  <c r="L372" i="13"/>
  <c r="L365" i="13"/>
  <c r="L357" i="13"/>
  <c r="L349" i="13"/>
  <c r="L334" i="13"/>
  <c r="L333" i="13"/>
  <c r="L332" i="13"/>
  <c r="L330" i="13"/>
  <c r="L320" i="13"/>
  <c r="L315" i="13"/>
  <c r="L314" i="13"/>
  <c r="L306" i="13"/>
  <c r="L304" i="13"/>
  <c r="L302" i="13"/>
  <c r="L300" i="13"/>
  <c r="L299" i="13"/>
  <c r="L298" i="13"/>
  <c r="L296" i="13"/>
  <c r="L294" i="13"/>
  <c r="L293" i="13"/>
  <c r="L292" i="13"/>
  <c r="L291" i="13"/>
  <c r="L290" i="13"/>
  <c r="L289" i="13"/>
  <c r="L288" i="13"/>
  <c r="L287" i="13"/>
  <c r="L286" i="13"/>
  <c r="L285" i="13"/>
  <c r="L284" i="13"/>
  <c r="L283" i="13"/>
  <c r="L282" i="13"/>
  <c r="L281" i="13"/>
  <c r="L280" i="13"/>
  <c r="L279" i="13"/>
  <c r="L278" i="13"/>
  <c r="L276" i="13"/>
  <c r="L275" i="13"/>
  <c r="L274" i="13"/>
  <c r="L273" i="13"/>
  <c r="L272" i="13"/>
  <c r="L271" i="13"/>
  <c r="L270" i="13"/>
  <c r="L269" i="13"/>
  <c r="L268" i="13"/>
  <c r="L267" i="13"/>
  <c r="L266" i="13"/>
  <c r="L265" i="13"/>
  <c r="L264" i="13"/>
  <c r="L263" i="13"/>
  <c r="L262" i="13"/>
  <c r="L261" i="13"/>
  <c r="L259" i="13"/>
  <c r="L258" i="13"/>
  <c r="L257" i="13"/>
  <c r="L256" i="13"/>
  <c r="L255" i="13"/>
  <c r="L254" i="13"/>
  <c r="L253" i="13"/>
  <c r="L252" i="13"/>
  <c r="L251" i="13"/>
  <c r="L250" i="13"/>
  <c r="L249" i="13"/>
  <c r="L248" i="13"/>
  <c r="L247" i="13"/>
  <c r="L246" i="13"/>
  <c r="L245" i="13"/>
  <c r="L244" i="13"/>
  <c r="L243" i="13"/>
  <c r="L242" i="13"/>
  <c r="L239" i="13"/>
  <c r="L232" i="13"/>
  <c r="L229" i="13"/>
  <c r="L228" i="13"/>
  <c r="L226" i="13"/>
  <c r="L225" i="13"/>
  <c r="L224" i="13"/>
  <c r="L223" i="13"/>
  <c r="L222" i="13"/>
  <c r="L221" i="13"/>
  <c r="L220" i="13"/>
  <c r="L219" i="13"/>
  <c r="L218" i="13"/>
  <c r="L217" i="13"/>
  <c r="L216" i="13"/>
  <c r="L215" i="13"/>
  <c r="L214" i="13"/>
  <c r="L213" i="13"/>
  <c r="L212" i="13"/>
  <c r="L211" i="13"/>
  <c r="L210" i="13"/>
  <c r="L209" i="13"/>
  <c r="L208" i="13"/>
  <c r="L207" i="13"/>
  <c r="L206" i="13"/>
  <c r="L205" i="13"/>
  <c r="L204" i="13"/>
  <c r="L203" i="13"/>
  <c r="L202" i="13"/>
  <c r="L200" i="13"/>
  <c r="L199" i="13"/>
  <c r="L198" i="13"/>
  <c r="L197" i="13"/>
  <c r="L196" i="13"/>
  <c r="L195" i="13"/>
  <c r="L194" i="13"/>
  <c r="L193" i="13"/>
  <c r="L192" i="13"/>
  <c r="L191" i="13"/>
  <c r="L190" i="13"/>
  <c r="L189" i="13"/>
  <c r="L188" i="13"/>
  <c r="L187" i="13"/>
  <c r="L186" i="13"/>
  <c r="L185" i="13"/>
  <c r="L184" i="13"/>
  <c r="L183" i="13"/>
  <c r="L181" i="13"/>
  <c r="L180" i="13"/>
  <c r="L179" i="13"/>
  <c r="L178" i="13"/>
  <c r="L177" i="13"/>
  <c r="L176" i="13"/>
  <c r="L175" i="13"/>
  <c r="L174" i="13"/>
  <c r="L173" i="13"/>
  <c r="L172" i="13"/>
  <c r="L171" i="13"/>
  <c r="L170" i="13"/>
  <c r="L169" i="13"/>
  <c r="L168" i="13"/>
  <c r="L167" i="13"/>
  <c r="L166" i="13"/>
  <c r="L165" i="13"/>
  <c r="L164" i="13"/>
  <c r="L163" i="13"/>
  <c r="L162" i="13"/>
  <c r="L161" i="13"/>
  <c r="L160" i="13"/>
  <c r="L159" i="13"/>
  <c r="L158" i="13"/>
  <c r="L157" i="13"/>
  <c r="L156" i="13"/>
  <c r="L155" i="13"/>
  <c r="L153" i="13"/>
  <c r="L152" i="13"/>
  <c r="L151" i="13"/>
  <c r="L150" i="13"/>
  <c r="L149" i="13"/>
  <c r="L148" i="13"/>
  <c r="L147" i="13"/>
  <c r="L146" i="13"/>
  <c r="L145" i="13"/>
  <c r="L144" i="13"/>
  <c r="L143" i="13"/>
  <c r="L142" i="13"/>
  <c r="L141" i="13"/>
  <c r="L140" i="13"/>
  <c r="L139" i="13"/>
  <c r="L138" i="13"/>
  <c r="L137" i="13"/>
  <c r="L136" i="13"/>
  <c r="L135" i="13"/>
  <c r="L134" i="13"/>
  <c r="L133" i="13"/>
  <c r="L132" i="13"/>
  <c r="L131" i="13"/>
  <c r="L129" i="13"/>
  <c r="L128" i="13"/>
  <c r="L127" i="13"/>
  <c r="L126" i="13"/>
  <c r="L125" i="13"/>
  <c r="L124" i="13"/>
  <c r="L123" i="13"/>
  <c r="L122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J39" i="15"/>
  <c r="J38" i="15"/>
  <c r="J31" i="15"/>
  <c r="J30" i="15"/>
  <c r="J15" i="15"/>
  <c r="J14" i="15"/>
  <c r="J10" i="15"/>
  <c r="J7" i="15"/>
  <c r="J6" i="15"/>
  <c r="G37" i="15"/>
  <c r="H37" i="15" s="1"/>
  <c r="J37" i="15" s="1"/>
  <c r="G36" i="15"/>
  <c r="G33" i="15"/>
  <c r="H33" i="15" s="1"/>
  <c r="G31" i="15"/>
  <c r="H31" i="15" s="1"/>
  <c r="G28" i="15"/>
  <c r="H28" i="15" s="1"/>
  <c r="J28" i="15" s="1"/>
  <c r="G27" i="15"/>
  <c r="G26" i="15"/>
  <c r="H26" i="15" s="1"/>
  <c r="J26" i="15" s="1"/>
  <c r="G21" i="15"/>
  <c r="H21" i="15" s="1"/>
  <c r="J21" i="15" s="1"/>
  <c r="G17" i="15"/>
  <c r="G15" i="15"/>
  <c r="H15" i="15" s="1"/>
  <c r="G14" i="15"/>
  <c r="H14" i="15" s="1"/>
  <c r="G12" i="15"/>
  <c r="G11" i="15"/>
  <c r="G8" i="15"/>
  <c r="H8" i="15" s="1"/>
  <c r="J8" i="15" s="1"/>
  <c r="I43" i="15"/>
  <c r="H42" i="15"/>
  <c r="J42" i="15" s="1"/>
  <c r="H41" i="15"/>
  <c r="J41" i="15" s="1"/>
  <c r="H40" i="15"/>
  <c r="J40" i="15" s="1"/>
  <c r="H39" i="15"/>
  <c r="H38" i="15"/>
  <c r="H36" i="15"/>
  <c r="J36" i="15" s="1"/>
  <c r="H35" i="15"/>
  <c r="H34" i="15"/>
  <c r="H32" i="15"/>
  <c r="H30" i="15"/>
  <c r="H29" i="15"/>
  <c r="J29" i="15" s="1"/>
  <c r="H27" i="15"/>
  <c r="J27" i="15" s="1"/>
  <c r="H25" i="15"/>
  <c r="J25" i="15" s="1"/>
  <c r="H24" i="15"/>
  <c r="H23" i="15"/>
  <c r="J23" i="15" s="1"/>
  <c r="H22" i="15"/>
  <c r="J22" i="15" s="1"/>
  <c r="H20" i="15"/>
  <c r="H19" i="15"/>
  <c r="J19" i="15" s="1"/>
  <c r="H18" i="15"/>
  <c r="J18" i="15" s="1"/>
  <c r="H17" i="15"/>
  <c r="J17" i="15" s="1"/>
  <c r="H16" i="15"/>
  <c r="H13" i="15"/>
  <c r="J13" i="15" s="1"/>
  <c r="H12" i="15"/>
  <c r="H10" i="15"/>
  <c r="H9" i="15"/>
  <c r="J9" i="15" s="1"/>
  <c r="H7" i="15"/>
  <c r="H6" i="15"/>
  <c r="G6" i="15"/>
  <c r="D38" i="15"/>
  <c r="D35" i="15"/>
  <c r="J35" i="15" s="1"/>
  <c r="D34" i="15"/>
  <c r="J34" i="15" s="1"/>
  <c r="D33" i="15"/>
  <c r="J33" i="15" s="1"/>
  <c r="D32" i="15"/>
  <c r="J32" i="15" s="1"/>
  <c r="D30" i="15"/>
  <c r="D24" i="15"/>
  <c r="J24" i="15" s="1"/>
  <c r="D20" i="15"/>
  <c r="J20" i="15" s="1"/>
  <c r="D16" i="15"/>
  <c r="J16" i="15" s="1"/>
  <c r="D14" i="15"/>
  <c r="D12" i="15"/>
  <c r="J12" i="15" s="1"/>
  <c r="Y61" i="13" l="1"/>
  <c r="L396" i="13"/>
  <c r="L404" i="13"/>
  <c r="L412" i="13"/>
  <c r="L399" i="13"/>
  <c r="L407" i="13"/>
  <c r="L400" i="13"/>
  <c r="L408" i="13"/>
  <c r="L391" i="13"/>
  <c r="L395" i="13"/>
  <c r="L403" i="13"/>
  <c r="L411" i="13"/>
  <c r="L389" i="13"/>
  <c r="L397" i="13"/>
  <c r="L405" i="13"/>
  <c r="L388" i="13"/>
  <c r="L366" i="13"/>
  <c r="L371" i="13"/>
  <c r="L379" i="13"/>
  <c r="L369" i="13"/>
  <c r="L377" i="13"/>
  <c r="L385" i="13"/>
  <c r="L364" i="13"/>
  <c r="L344" i="13"/>
  <c r="L351" i="13"/>
  <c r="L342" i="13"/>
  <c r="L358" i="13"/>
  <c r="L352" i="13"/>
  <c r="L350" i="13"/>
  <c r="L360" i="13"/>
  <c r="L343" i="13"/>
  <c r="L337" i="13"/>
  <c r="L345" i="13"/>
  <c r="L353" i="13"/>
  <c r="L361" i="13"/>
  <c r="L341" i="13"/>
  <c r="L338" i="13"/>
  <c r="L346" i="13"/>
  <c r="L354" i="13"/>
  <c r="L362" i="13"/>
  <c r="L359" i="13"/>
  <c r="L336" i="13"/>
  <c r="L316" i="13"/>
  <c r="J335" i="13"/>
  <c r="L308" i="13"/>
  <c r="H335" i="13"/>
  <c r="L319" i="13"/>
  <c r="L327" i="13"/>
  <c r="G335" i="13"/>
  <c r="L313" i="13"/>
  <c r="L321" i="13"/>
  <c r="L329" i="13"/>
  <c r="L311" i="13"/>
  <c r="G43" i="15"/>
  <c r="H11" i="15"/>
  <c r="J11" i="15" s="1"/>
  <c r="J43" i="15" s="1"/>
  <c r="E43" i="15"/>
  <c r="F43" i="15"/>
  <c r="C43" i="15"/>
  <c r="E307" i="13"/>
  <c r="K307" i="13"/>
  <c r="J307" i="13"/>
  <c r="I307" i="13"/>
  <c r="H307" i="13"/>
  <c r="G307" i="13"/>
  <c r="F307" i="13"/>
  <c r="K295" i="13"/>
  <c r="J295" i="13"/>
  <c r="I295" i="13"/>
  <c r="H295" i="13"/>
  <c r="G295" i="13"/>
  <c r="F295" i="13"/>
  <c r="E295" i="13"/>
  <c r="K277" i="13"/>
  <c r="J277" i="13"/>
  <c r="I277" i="13"/>
  <c r="H277" i="13"/>
  <c r="G277" i="13"/>
  <c r="F277" i="13"/>
  <c r="E277" i="13"/>
  <c r="K260" i="13"/>
  <c r="H260" i="13"/>
  <c r="G260" i="13"/>
  <c r="F260" i="13"/>
  <c r="E260" i="13"/>
  <c r="K241" i="13"/>
  <c r="J241" i="13"/>
  <c r="I241" i="13"/>
  <c r="H241" i="13"/>
  <c r="G241" i="13"/>
  <c r="F241" i="13"/>
  <c r="E241" i="13"/>
  <c r="K227" i="13"/>
  <c r="H227" i="13"/>
  <c r="G227" i="13"/>
  <c r="F227" i="13"/>
  <c r="E227" i="13"/>
  <c r="K201" i="13"/>
  <c r="H201" i="13"/>
  <c r="G201" i="13"/>
  <c r="E201" i="13"/>
  <c r="K182" i="13"/>
  <c r="J182" i="13"/>
  <c r="I182" i="13"/>
  <c r="H182" i="13"/>
  <c r="G182" i="13"/>
  <c r="F182" i="13"/>
  <c r="E182" i="13"/>
  <c r="K154" i="13"/>
  <c r="H154" i="13"/>
  <c r="G154" i="13"/>
  <c r="E154" i="13"/>
  <c r="K130" i="13"/>
  <c r="H130" i="13"/>
  <c r="G130" i="13"/>
  <c r="F130" i="13"/>
  <c r="E130" i="13"/>
  <c r="K121" i="13"/>
  <c r="J121" i="13"/>
  <c r="I121" i="13"/>
  <c r="H121" i="13"/>
  <c r="G121" i="13"/>
  <c r="F121" i="13"/>
  <c r="E121" i="13"/>
  <c r="K100" i="13"/>
  <c r="J100" i="13"/>
  <c r="I100" i="13"/>
  <c r="H100" i="13"/>
  <c r="G100" i="13"/>
  <c r="F100" i="13"/>
  <c r="E100" i="13"/>
  <c r="K78" i="13"/>
  <c r="H78" i="13"/>
  <c r="G78" i="13"/>
  <c r="F78" i="13"/>
  <c r="E78" i="13"/>
  <c r="F779" i="14"/>
  <c r="F778" i="14"/>
  <c r="F777" i="14"/>
  <c r="F776" i="14"/>
  <c r="F775" i="14"/>
  <c r="F774" i="14"/>
  <c r="F773" i="14"/>
  <c r="F772" i="14"/>
  <c r="F771" i="14"/>
  <c r="F770" i="14"/>
  <c r="F769" i="14"/>
  <c r="F768" i="14"/>
  <c r="F767" i="14"/>
  <c r="F766" i="14"/>
  <c r="F765" i="14"/>
  <c r="F764" i="14"/>
  <c r="F763" i="14"/>
  <c r="F762" i="14"/>
  <c r="F761" i="14"/>
  <c r="F760" i="14"/>
  <c r="F759" i="14"/>
  <c r="F758" i="14"/>
  <c r="F757" i="14"/>
  <c r="F756" i="14"/>
  <c r="F755" i="14"/>
  <c r="F754" i="14"/>
  <c r="F753" i="14"/>
  <c r="F752" i="14"/>
  <c r="F751" i="14"/>
  <c r="F750" i="14"/>
  <c r="F749" i="14"/>
  <c r="F748" i="14"/>
  <c r="F747" i="14"/>
  <c r="F746" i="14"/>
  <c r="F745" i="14"/>
  <c r="F744" i="14"/>
  <c r="F743" i="14"/>
  <c r="F742" i="14"/>
  <c r="F741" i="14"/>
  <c r="F740" i="14"/>
  <c r="F739" i="14"/>
  <c r="F738" i="14"/>
  <c r="F737" i="14"/>
  <c r="F736" i="14"/>
  <c r="F735" i="14"/>
  <c r="F734" i="14"/>
  <c r="F733" i="14"/>
  <c r="F732" i="14"/>
  <c r="F731" i="14"/>
  <c r="F730" i="14"/>
  <c r="F729" i="14"/>
  <c r="F728" i="14"/>
  <c r="F727" i="14"/>
  <c r="F726" i="14"/>
  <c r="F725" i="14"/>
  <c r="F724" i="14"/>
  <c r="F723" i="14"/>
  <c r="F722" i="14"/>
  <c r="F721" i="14"/>
  <c r="F720" i="14"/>
  <c r="F719" i="14"/>
  <c r="F718" i="14"/>
  <c r="F717" i="14"/>
  <c r="F716" i="14"/>
  <c r="F715" i="14"/>
  <c r="F714" i="14"/>
  <c r="F713" i="14"/>
  <c r="F712" i="14"/>
  <c r="F711" i="14"/>
  <c r="F710" i="14"/>
  <c r="F709" i="14"/>
  <c r="F708" i="14"/>
  <c r="F707" i="14"/>
  <c r="F706" i="14"/>
  <c r="F705" i="14"/>
  <c r="F704" i="14"/>
  <c r="F703" i="14"/>
  <c r="F702" i="14"/>
  <c r="F701" i="14"/>
  <c r="F700" i="14"/>
  <c r="F699" i="14"/>
  <c r="F698" i="14"/>
  <c r="F697" i="14"/>
  <c r="F696" i="14"/>
  <c r="F695" i="14"/>
  <c r="F694" i="14"/>
  <c r="F693" i="14"/>
  <c r="F692" i="14"/>
  <c r="F691" i="14"/>
  <c r="F690" i="14"/>
  <c r="F689" i="14"/>
  <c r="F688" i="14"/>
  <c r="F687" i="14"/>
  <c r="F686" i="14"/>
  <c r="F685" i="14"/>
  <c r="F684" i="14"/>
  <c r="F683" i="14"/>
  <c r="F682" i="14"/>
  <c r="F681" i="14"/>
  <c r="F680" i="14"/>
  <c r="F679" i="14"/>
  <c r="F678" i="14"/>
  <c r="F677" i="14"/>
  <c r="F676" i="14"/>
  <c r="F675" i="14"/>
  <c r="F674" i="14"/>
  <c r="F673" i="14"/>
  <c r="F672" i="14"/>
  <c r="F671" i="14"/>
  <c r="F670" i="14"/>
  <c r="F669" i="14"/>
  <c r="F668" i="14"/>
  <c r="F667" i="14"/>
  <c r="F666" i="14"/>
  <c r="F665" i="14"/>
  <c r="F664" i="14"/>
  <c r="F663" i="14"/>
  <c r="F662" i="14"/>
  <c r="F661" i="14"/>
  <c r="F660" i="14"/>
  <c r="F659" i="14"/>
  <c r="F658" i="14"/>
  <c r="F657" i="14"/>
  <c r="F656" i="14"/>
  <c r="F655" i="14"/>
  <c r="F654" i="14"/>
  <c r="F653" i="14"/>
  <c r="F652" i="14"/>
  <c r="F651" i="14"/>
  <c r="F650" i="14"/>
  <c r="F649" i="14"/>
  <c r="F648" i="14"/>
  <c r="F647" i="14"/>
  <c r="F646" i="14"/>
  <c r="F645" i="14"/>
  <c r="F644" i="14"/>
  <c r="F643" i="14"/>
  <c r="F642" i="14"/>
  <c r="F641" i="14"/>
  <c r="F640" i="14"/>
  <c r="F639" i="14"/>
  <c r="F638" i="14"/>
  <c r="F637" i="14"/>
  <c r="F636" i="14"/>
  <c r="F635" i="14"/>
  <c r="F634" i="14"/>
  <c r="F633" i="14"/>
  <c r="F632" i="14"/>
  <c r="F631" i="14"/>
  <c r="F630" i="14"/>
  <c r="F629" i="14"/>
  <c r="F628" i="14"/>
  <c r="F627" i="14"/>
  <c r="F626" i="14"/>
  <c r="F625" i="14"/>
  <c r="F624" i="14"/>
  <c r="F623" i="14"/>
  <c r="F622" i="14"/>
  <c r="F621" i="14"/>
  <c r="F620" i="14"/>
  <c r="F619" i="14"/>
  <c r="F618" i="14"/>
  <c r="F617" i="14"/>
  <c r="F616" i="14"/>
  <c r="F615" i="14"/>
  <c r="F614" i="14"/>
  <c r="F613" i="14"/>
  <c r="F612" i="14"/>
  <c r="F611" i="14"/>
  <c r="F610" i="14"/>
  <c r="F609" i="14"/>
  <c r="F608" i="14"/>
  <c r="F607" i="14"/>
  <c r="F606" i="14"/>
  <c r="F605" i="14"/>
  <c r="F604" i="14"/>
  <c r="F603" i="14"/>
  <c r="F602" i="14"/>
  <c r="F601" i="14"/>
  <c r="F600" i="14"/>
  <c r="F599" i="14"/>
  <c r="F598" i="14"/>
  <c r="F597" i="14"/>
  <c r="F596" i="14"/>
  <c r="F595" i="14"/>
  <c r="F594" i="14"/>
  <c r="F593" i="14"/>
  <c r="F592" i="14"/>
  <c r="F591" i="14"/>
  <c r="F590" i="14"/>
  <c r="F589" i="14"/>
  <c r="F588" i="14"/>
  <c r="F587" i="14"/>
  <c r="F586" i="14"/>
  <c r="F585" i="14"/>
  <c r="F584" i="14"/>
  <c r="F583" i="14"/>
  <c r="F582" i="14"/>
  <c r="F581" i="14"/>
  <c r="F580" i="14"/>
  <c r="F579" i="14"/>
  <c r="F578" i="14"/>
  <c r="F577" i="14"/>
  <c r="F576" i="14"/>
  <c r="F575" i="14"/>
  <c r="F574" i="14"/>
  <c r="F573" i="14"/>
  <c r="F572" i="14"/>
  <c r="F571" i="14"/>
  <c r="F570" i="14"/>
  <c r="F569" i="14"/>
  <c r="F568" i="14"/>
  <c r="F567" i="14"/>
  <c r="F566" i="14"/>
  <c r="F565" i="14"/>
  <c r="F564" i="14"/>
  <c r="F563" i="14"/>
  <c r="F562" i="14"/>
  <c r="F561" i="14"/>
  <c r="F560" i="14"/>
  <c r="F559" i="14"/>
  <c r="F558" i="14"/>
  <c r="F557" i="14"/>
  <c r="F556" i="14"/>
  <c r="F555" i="14"/>
  <c r="F554" i="14"/>
  <c r="F553" i="14"/>
  <c r="F552" i="14"/>
  <c r="F551" i="14"/>
  <c r="F550" i="14"/>
  <c r="F549" i="14"/>
  <c r="F548" i="14"/>
  <c r="F547" i="14"/>
  <c r="F546" i="14"/>
  <c r="F545" i="14"/>
  <c r="F544" i="14"/>
  <c r="F543" i="14"/>
  <c r="F542" i="14"/>
  <c r="F541" i="14"/>
  <c r="F540" i="14"/>
  <c r="F539" i="14"/>
  <c r="F538" i="14"/>
  <c r="F537" i="14"/>
  <c r="F536" i="14"/>
  <c r="F535" i="14"/>
  <c r="F534" i="14"/>
  <c r="F533" i="14"/>
  <c r="F532" i="14"/>
  <c r="F531" i="14"/>
  <c r="F530" i="14"/>
  <c r="F529" i="14"/>
  <c r="F528" i="14"/>
  <c r="F527" i="14"/>
  <c r="F526" i="14"/>
  <c r="F525" i="14"/>
  <c r="F524" i="14"/>
  <c r="F523" i="14"/>
  <c r="F522" i="14"/>
  <c r="F521" i="14"/>
  <c r="F520" i="14"/>
  <c r="F519" i="14"/>
  <c r="F518" i="14"/>
  <c r="F517" i="14"/>
  <c r="F516" i="14"/>
  <c r="F515" i="14"/>
  <c r="F514" i="14"/>
  <c r="F513" i="14"/>
  <c r="F512" i="14"/>
  <c r="F511" i="14"/>
  <c r="F510" i="14"/>
  <c r="F509" i="14"/>
  <c r="F508" i="14"/>
  <c r="F507" i="14"/>
  <c r="F506" i="14"/>
  <c r="F505" i="14"/>
  <c r="F504" i="14"/>
  <c r="F503" i="14"/>
  <c r="F502" i="14"/>
  <c r="F501" i="14"/>
  <c r="F500" i="14"/>
  <c r="F499" i="14"/>
  <c r="F498" i="14"/>
  <c r="F497" i="14"/>
  <c r="F496" i="14"/>
  <c r="F495" i="14"/>
  <c r="F494" i="14"/>
  <c r="F493" i="14"/>
  <c r="F492" i="14"/>
  <c r="F491" i="14"/>
  <c r="F490" i="14"/>
  <c r="F489" i="14"/>
  <c r="F488" i="14"/>
  <c r="F487" i="14"/>
  <c r="F486" i="14"/>
  <c r="F485" i="14"/>
  <c r="F484" i="14"/>
  <c r="F483" i="14"/>
  <c r="F482" i="14"/>
  <c r="F481" i="14"/>
  <c r="F480" i="14"/>
  <c r="F479" i="14"/>
  <c r="F478" i="14"/>
  <c r="F477" i="14"/>
  <c r="F476" i="14"/>
  <c r="F475" i="14"/>
  <c r="F474" i="14"/>
  <c r="F473" i="14"/>
  <c r="F472" i="14"/>
  <c r="F471" i="14"/>
  <c r="F470" i="14"/>
  <c r="F469" i="14"/>
  <c r="F468" i="14"/>
  <c r="F467" i="14"/>
  <c r="F466" i="14"/>
  <c r="F465" i="14"/>
  <c r="F464" i="14"/>
  <c r="F463" i="14"/>
  <c r="F462" i="14"/>
  <c r="F461" i="14"/>
  <c r="F460" i="14"/>
  <c r="F459" i="14"/>
  <c r="F458" i="14"/>
  <c r="F457" i="14"/>
  <c r="F456" i="14"/>
  <c r="F455" i="14"/>
  <c r="F454" i="14"/>
  <c r="F453" i="14"/>
  <c r="F452" i="14"/>
  <c r="F451" i="14"/>
  <c r="F450" i="14"/>
  <c r="F449" i="14"/>
  <c r="F448" i="14"/>
  <c r="F447" i="14"/>
  <c r="F446" i="14"/>
  <c r="F445" i="14"/>
  <c r="F444" i="14"/>
  <c r="F443" i="14"/>
  <c r="F442" i="14"/>
  <c r="F441" i="14"/>
  <c r="F440" i="14"/>
  <c r="F439" i="14"/>
  <c r="F438" i="14"/>
  <c r="F437" i="14"/>
  <c r="F436" i="14"/>
  <c r="F435" i="14"/>
  <c r="F434" i="14"/>
  <c r="F433" i="14"/>
  <c r="F432" i="14"/>
  <c r="F431" i="14"/>
  <c r="F430" i="14"/>
  <c r="F429" i="14"/>
  <c r="F428" i="14"/>
  <c r="F427" i="14"/>
  <c r="F426" i="14"/>
  <c r="F425" i="14"/>
  <c r="F424" i="14"/>
  <c r="F423" i="14"/>
  <c r="F422" i="14"/>
  <c r="F421" i="14"/>
  <c r="F420" i="14"/>
  <c r="F419" i="14"/>
  <c r="F418" i="14"/>
  <c r="F417" i="14"/>
  <c r="F416" i="14"/>
  <c r="F415" i="14"/>
  <c r="F414" i="14"/>
  <c r="F413" i="14"/>
  <c r="F412" i="14"/>
  <c r="F411" i="14"/>
  <c r="F410" i="14"/>
  <c r="F409" i="14"/>
  <c r="F408" i="14"/>
  <c r="F407" i="14"/>
  <c r="F406" i="14"/>
  <c r="F405" i="14"/>
  <c r="F404" i="14"/>
  <c r="F403" i="14"/>
  <c r="F402" i="14"/>
  <c r="F401" i="14"/>
  <c r="F400" i="14"/>
  <c r="F399" i="14"/>
  <c r="F398" i="14"/>
  <c r="F397" i="14"/>
  <c r="F396" i="14"/>
  <c r="F395" i="14"/>
  <c r="F394" i="14"/>
  <c r="F393" i="14"/>
  <c r="F392" i="14"/>
  <c r="F391" i="14"/>
  <c r="F390" i="14"/>
  <c r="F389" i="14"/>
  <c r="F388" i="14"/>
  <c r="F387" i="14"/>
  <c r="F386" i="14"/>
  <c r="F385" i="14"/>
  <c r="F384" i="14"/>
  <c r="F383" i="14"/>
  <c r="F382" i="14"/>
  <c r="F381" i="14"/>
  <c r="F380" i="14"/>
  <c r="F379" i="14"/>
  <c r="F378" i="14"/>
  <c r="F377" i="14"/>
  <c r="F376" i="14"/>
  <c r="F375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K46" i="13"/>
  <c r="J46" i="13"/>
  <c r="I46" i="13"/>
  <c r="H46" i="13"/>
  <c r="G46" i="13"/>
  <c r="F46" i="13"/>
  <c r="E46" i="13"/>
  <c r="K24" i="13"/>
  <c r="H24" i="13"/>
  <c r="G24" i="13"/>
  <c r="F24" i="13"/>
  <c r="H43" i="15" l="1"/>
  <c r="L387" i="13"/>
  <c r="L295" i="13"/>
  <c r="L277" i="13"/>
  <c r="L182" i="13"/>
  <c r="L121" i="13"/>
  <c r="L100" i="13"/>
  <c r="L46" i="13"/>
  <c r="L363" i="13"/>
  <c r="J363" i="13"/>
  <c r="L335" i="13"/>
  <c r="L307" i="13"/>
  <c r="L241" i="13"/>
  <c r="I260" i="13"/>
  <c r="L260" i="13" s="1"/>
  <c r="I130" i="13"/>
  <c r="L130" i="13" s="1"/>
  <c r="F154" i="13"/>
  <c r="L154" i="13" s="1"/>
  <c r="F201" i="13"/>
  <c r="L201" i="13" s="1"/>
  <c r="I78" i="13"/>
  <c r="L78" i="13" s="1"/>
  <c r="I201" i="13"/>
  <c r="I24" i="13"/>
  <c r="I227" i="13"/>
  <c r="L227" i="13" s="1"/>
  <c r="D43" i="15"/>
  <c r="I154" i="13"/>
  <c r="J24" i="13"/>
  <c r="J227" i="13" l="1"/>
  <c r="J130" i="13"/>
  <c r="J260" i="13"/>
  <c r="J201" i="13"/>
  <c r="J154" i="13"/>
  <c r="J78" i="13"/>
  <c r="E24" i="13" l="1"/>
  <c r="L24" i="13" s="1"/>
  <c r="M10" i="11" l="1"/>
  <c r="D42" i="12"/>
  <c r="C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42" i="12" l="1"/>
  <c r="F10" i="11" l="1"/>
  <c r="R10" i="11" s="1"/>
  <c r="J10" i="11" l="1"/>
  <c r="P46" i="11"/>
  <c r="O46" i="11"/>
  <c r="L46" i="11"/>
  <c r="K46" i="11"/>
  <c r="I46" i="11"/>
  <c r="H46" i="11"/>
  <c r="G46" i="11"/>
  <c r="E46" i="11"/>
  <c r="D46" i="11"/>
  <c r="Q45" i="11"/>
  <c r="N45" i="11"/>
  <c r="F45" i="11"/>
  <c r="R45" i="11" s="1"/>
  <c r="Q44" i="11"/>
  <c r="N44" i="11"/>
  <c r="F44" i="11"/>
  <c r="R44" i="11" s="1"/>
  <c r="Q43" i="11"/>
  <c r="N43" i="11"/>
  <c r="F43" i="11"/>
  <c r="R43" i="11" s="1"/>
  <c r="Q42" i="11"/>
  <c r="N42" i="11"/>
  <c r="F42" i="11"/>
  <c r="R42" i="11" s="1"/>
  <c r="Q41" i="11"/>
  <c r="M41" i="11"/>
  <c r="N41" i="11" s="1"/>
  <c r="F41" i="11"/>
  <c r="R41" i="11" s="1"/>
  <c r="Q40" i="11"/>
  <c r="M40" i="11"/>
  <c r="N40" i="11" s="1"/>
  <c r="F40" i="11"/>
  <c r="R40" i="11" s="1"/>
  <c r="Q39" i="11"/>
  <c r="N39" i="11"/>
  <c r="F39" i="11"/>
  <c r="R39" i="11" s="1"/>
  <c r="Q38" i="11"/>
  <c r="N38" i="11"/>
  <c r="F38" i="11"/>
  <c r="R38" i="11" s="1"/>
  <c r="Q37" i="11"/>
  <c r="M37" i="11"/>
  <c r="N37" i="11" s="1"/>
  <c r="F37" i="11"/>
  <c r="R37" i="11" s="1"/>
  <c r="Q36" i="11"/>
  <c r="N36" i="11"/>
  <c r="F36" i="11"/>
  <c r="Q35" i="11"/>
  <c r="M35" i="11"/>
  <c r="N35" i="11" s="1"/>
  <c r="F35" i="11"/>
  <c r="R35" i="11" s="1"/>
  <c r="Q34" i="11"/>
  <c r="N34" i="11"/>
  <c r="F34" i="11"/>
  <c r="R34" i="11" s="1"/>
  <c r="Q33" i="11"/>
  <c r="N33" i="11"/>
  <c r="F33" i="11"/>
  <c r="R33" i="11" s="1"/>
  <c r="Q32" i="11"/>
  <c r="M32" i="11"/>
  <c r="N32" i="11" s="1"/>
  <c r="F32" i="11"/>
  <c r="R32" i="11" s="1"/>
  <c r="Q31" i="11"/>
  <c r="M31" i="11"/>
  <c r="N31" i="11" s="1"/>
  <c r="F31" i="11"/>
  <c r="R31" i="11" s="1"/>
  <c r="Q30" i="11"/>
  <c r="M30" i="11"/>
  <c r="N30" i="11" s="1"/>
  <c r="F30" i="11"/>
  <c r="R30" i="11" s="1"/>
  <c r="Q29" i="11"/>
  <c r="N29" i="11"/>
  <c r="F29" i="11"/>
  <c r="Q28" i="11"/>
  <c r="N28" i="11"/>
  <c r="F28" i="11"/>
  <c r="Q27" i="11"/>
  <c r="N27" i="11"/>
  <c r="F27" i="11"/>
  <c r="Q26" i="11"/>
  <c r="N26" i="11"/>
  <c r="F26" i="11"/>
  <c r="Q25" i="11"/>
  <c r="M25" i="11"/>
  <c r="N25" i="11" s="1"/>
  <c r="F25" i="11"/>
  <c r="R25" i="11" s="1"/>
  <c r="Q24" i="11"/>
  <c r="N24" i="11"/>
  <c r="F24" i="11"/>
  <c r="R24" i="11" s="1"/>
  <c r="Q23" i="11"/>
  <c r="N23" i="11"/>
  <c r="F23" i="11"/>
  <c r="R23" i="11" s="1"/>
  <c r="Q22" i="11"/>
  <c r="N22" i="11"/>
  <c r="F22" i="11"/>
  <c r="R22" i="11" s="1"/>
  <c r="Q21" i="11"/>
  <c r="M21" i="11"/>
  <c r="N21" i="11" s="1"/>
  <c r="F21" i="11"/>
  <c r="R21" i="11" s="1"/>
  <c r="Q20" i="11"/>
  <c r="N20" i="11"/>
  <c r="F20" i="11"/>
  <c r="Q19" i="11"/>
  <c r="M19" i="11"/>
  <c r="N19" i="11" s="1"/>
  <c r="F19" i="11"/>
  <c r="R19" i="11" s="1"/>
  <c r="Q18" i="11"/>
  <c r="M18" i="11"/>
  <c r="N18" i="11" s="1"/>
  <c r="F18" i="11"/>
  <c r="R18" i="11" s="1"/>
  <c r="Q17" i="11"/>
  <c r="N17" i="11"/>
  <c r="F17" i="11"/>
  <c r="Q16" i="11"/>
  <c r="M16" i="11"/>
  <c r="N16" i="11" s="1"/>
  <c r="F16" i="11"/>
  <c r="R16" i="11" s="1"/>
  <c r="Q15" i="11"/>
  <c r="M15" i="11"/>
  <c r="N15" i="11" s="1"/>
  <c r="F15" i="11"/>
  <c r="R15" i="11" s="1"/>
  <c r="Q14" i="11"/>
  <c r="N14" i="11"/>
  <c r="F14" i="11"/>
  <c r="Q13" i="11"/>
  <c r="N13" i="11"/>
  <c r="F13" i="11"/>
  <c r="Q12" i="11"/>
  <c r="M12" i="11"/>
  <c r="N12" i="11" s="1"/>
  <c r="F12" i="11"/>
  <c r="R12" i="11" s="1"/>
  <c r="Q11" i="11"/>
  <c r="N11" i="11"/>
  <c r="F11" i="11"/>
  <c r="R11" i="11" s="1"/>
  <c r="Q10" i="11"/>
  <c r="M46" i="11" l="1"/>
  <c r="J29" i="11"/>
  <c r="S29" i="11" s="1"/>
  <c r="R29" i="11"/>
  <c r="J14" i="11"/>
  <c r="S14" i="11" s="1"/>
  <c r="R14" i="11"/>
  <c r="J27" i="11"/>
  <c r="S27" i="11" s="1"/>
  <c r="R27" i="11"/>
  <c r="J26" i="11"/>
  <c r="S26" i="11" s="1"/>
  <c r="R26" i="11"/>
  <c r="J17" i="11"/>
  <c r="S17" i="11" s="1"/>
  <c r="R17" i="11"/>
  <c r="J13" i="11"/>
  <c r="S13" i="11" s="1"/>
  <c r="R13" i="11"/>
  <c r="J20" i="11"/>
  <c r="S20" i="11" s="1"/>
  <c r="R20" i="11"/>
  <c r="J28" i="11"/>
  <c r="S28" i="11" s="1"/>
  <c r="R28" i="11"/>
  <c r="J36" i="11"/>
  <c r="S36" i="11" s="1"/>
  <c r="R36" i="11"/>
  <c r="Q46" i="11"/>
  <c r="J16" i="11"/>
  <c r="S16" i="11" s="1"/>
  <c r="J19" i="11"/>
  <c r="S19" i="11" s="1"/>
  <c r="J22" i="11"/>
  <c r="S22" i="11" s="1"/>
  <c r="J23" i="11"/>
  <c r="S23" i="11" s="1"/>
  <c r="J24" i="11"/>
  <c r="S24" i="11" s="1"/>
  <c r="J25" i="11"/>
  <c r="S25" i="11" s="1"/>
  <c r="J33" i="11"/>
  <c r="S33" i="11" s="1"/>
  <c r="J34" i="11"/>
  <c r="S34" i="11" s="1"/>
  <c r="J35" i="11"/>
  <c r="S35" i="11" s="1"/>
  <c r="F46" i="11"/>
  <c r="J11" i="11"/>
  <c r="S11" i="11" s="1"/>
  <c r="J12" i="11"/>
  <c r="S12" i="11" s="1"/>
  <c r="J31" i="11"/>
  <c r="S31" i="11" s="1"/>
  <c r="J38" i="11"/>
  <c r="S38" i="11" s="1"/>
  <c r="J39" i="11"/>
  <c r="S39" i="11" s="1"/>
  <c r="J40" i="11"/>
  <c r="S40" i="11" s="1"/>
  <c r="J42" i="11"/>
  <c r="S42" i="11" s="1"/>
  <c r="J43" i="11"/>
  <c r="S43" i="11" s="1"/>
  <c r="J44" i="11"/>
  <c r="S44" i="11" s="1"/>
  <c r="J45" i="11"/>
  <c r="S45" i="11" s="1"/>
  <c r="N10" i="11"/>
  <c r="N46" i="11" s="1"/>
  <c r="J15" i="11"/>
  <c r="S15" i="11" s="1"/>
  <c r="J18" i="11"/>
  <c r="S18" i="11" s="1"/>
  <c r="J21" i="11"/>
  <c r="S21" i="11" s="1"/>
  <c r="J30" i="11"/>
  <c r="S30" i="11" s="1"/>
  <c r="J32" i="11"/>
  <c r="S32" i="11" s="1"/>
  <c r="J37" i="11"/>
  <c r="S37" i="11" s="1"/>
  <c r="J41" i="11"/>
  <c r="S41" i="11" s="1"/>
  <c r="S10" i="11" l="1"/>
  <c r="R46" i="11"/>
  <c r="S46" i="11"/>
  <c r="J46" i="11"/>
  <c r="F30" i="4" l="1"/>
  <c r="E25" i="4"/>
  <c r="H25" i="4" s="1"/>
  <c r="C30" i="4"/>
  <c r="F18" i="4" l="1"/>
  <c r="F17" i="4"/>
  <c r="F16" i="4"/>
  <c r="F15" i="4"/>
  <c r="F14" i="4"/>
  <c r="F13" i="4"/>
  <c r="F12" i="4"/>
  <c r="F11" i="4"/>
  <c r="F10" i="4"/>
  <c r="F9" i="4"/>
  <c r="F8" i="4"/>
  <c r="F7" i="4"/>
  <c r="F6" i="4"/>
  <c r="E19" i="4"/>
  <c r="C19" i="4"/>
  <c r="G30" i="4"/>
  <c r="D30" i="4"/>
  <c r="H28" i="4"/>
  <c r="E27" i="4"/>
  <c r="H27" i="4" s="1"/>
  <c r="E26" i="4"/>
  <c r="H26" i="4" s="1"/>
  <c r="D19" i="4"/>
  <c r="E30" i="4" l="1"/>
  <c r="H29" i="4"/>
  <c r="H30" i="4" s="1"/>
  <c r="F19" i="4"/>
  <c r="F5" i="8" l="1"/>
  <c r="B1" i="8"/>
  <c r="C1" i="8"/>
  <c r="G5" i="8" l="1"/>
  <c r="B5" i="8" s="1"/>
  <c r="B15" i="8" s="1"/>
  <c r="F10" i="8"/>
  <c r="F15" i="8"/>
  <c r="F14" i="8"/>
  <c r="F11" i="8"/>
  <c r="F17" i="8"/>
  <c r="F13" i="8"/>
  <c r="F16" i="8"/>
  <c r="F8" i="8"/>
  <c r="F9" i="8"/>
  <c r="F18" i="8"/>
  <c r="F19" i="8"/>
  <c r="F12" i="8"/>
  <c r="B17" i="8" l="1"/>
  <c r="B14" i="8"/>
  <c r="B13" i="8"/>
  <c r="B16" i="8"/>
  <c r="B9" i="8"/>
  <c r="B8" i="8"/>
  <c r="C5" i="8"/>
  <c r="B19" i="8"/>
  <c r="B10" i="8"/>
  <c r="B18" i="8"/>
  <c r="B11" i="8"/>
  <c r="B12" i="8"/>
  <c r="F6" i="8" l="1"/>
  <c r="B6" i="8"/>
</calcChain>
</file>

<file path=xl/sharedStrings.xml><?xml version="1.0" encoding="utf-8"?>
<sst xmlns="http://schemas.openxmlformats.org/spreadsheetml/2006/main" count="2995" uniqueCount="942">
  <si>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</si>
  <si>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</si>
  <si>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</si>
  <si>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</si>
  <si>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</si>
  <si>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</si>
  <si>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</si>
  <si>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</si>
  <si>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</si>
  <si>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</si>
  <si>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</si>
  <si>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</si>
  <si>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</si>
  <si>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</si>
  <si>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</si>
  <si>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</si>
  <si>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Total (States/LGCs)</t>
  </si>
  <si>
    <t>13% Derivation Fund</t>
  </si>
  <si>
    <t>FGN (CRF Account)</t>
  </si>
  <si>
    <t>Share of Derivation &amp; Ecology</t>
  </si>
  <si>
    <t>Beneficiaries</t>
  </si>
  <si>
    <t>Total Allocation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</si>
  <si>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</si>
  <si>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</si>
  <si>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</si>
  <si>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</si>
  <si>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</si>
  <si>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</si>
  <si>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</si>
  <si>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</si>
  <si>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</si>
  <si>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</si>
  <si>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Exchange Gain Difference</t>
  </si>
  <si>
    <t>Cost of Collection - NCS</t>
  </si>
  <si>
    <t>S/NO</t>
  </si>
  <si>
    <t>EXCHANGE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</si>
  <si>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</si>
  <si>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</si>
  <si>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</si>
  <si>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</si>
  <si>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</si>
  <si>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</si>
  <si>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</si>
  <si>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</si>
  <si>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</si>
  <si>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</si>
  <si>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</si>
  <si>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</si>
  <si>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</si>
  <si>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</si>
  <si>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</si>
  <si>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</si>
  <si>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</si>
  <si>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</si>
  <si>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</si>
  <si>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</si>
  <si>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</si>
  <si>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</si>
  <si>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</si>
  <si>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</si>
  <si>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</si>
  <si>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</si>
  <si>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</si>
  <si>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</si>
  <si>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</si>
  <si>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</si>
  <si>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</si>
  <si>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</si>
  <si>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</si>
  <si>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</si>
  <si>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</si>
  <si>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</si>
  <si>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</si>
  <si>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</si>
  <si>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</si>
  <si>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</si>
  <si>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</si>
  <si>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</si>
  <si>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</si>
  <si>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</si>
  <si>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</si>
  <si>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</si>
  <si>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</si>
  <si>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</si>
  <si>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</si>
  <si>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</si>
  <si>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</si>
  <si>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</si>
  <si>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</si>
  <si>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</si>
  <si>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</si>
  <si>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</si>
  <si>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</si>
  <si>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</si>
  <si>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</si>
  <si>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</si>
  <si>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</si>
  <si>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</si>
  <si>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</si>
  <si>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</si>
  <si>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</si>
  <si>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</si>
  <si>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</si>
  <si>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</si>
  <si>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</si>
  <si>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</si>
  <si>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</si>
  <si>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</si>
  <si>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</si>
  <si>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</si>
  <si>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</si>
  <si>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</si>
  <si>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</si>
  <si>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</si>
  <si>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</si>
  <si>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</si>
  <si>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</si>
  <si>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</si>
  <si>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</si>
  <si>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</si>
  <si>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</si>
  <si>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</si>
  <si>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</si>
  <si>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</si>
  <si>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</si>
  <si>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</si>
  <si>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</si>
  <si>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</si>
  <si>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</si>
  <si>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</si>
  <si>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</si>
  <si>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</si>
  <si>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</si>
  <si>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</si>
  <si>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</si>
  <si>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</si>
  <si>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</si>
  <si>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</si>
  <si>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</si>
  <si>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</si>
  <si>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</si>
  <si>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</si>
  <si>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</si>
  <si>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</si>
  <si>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</si>
  <si>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</si>
  <si>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</si>
  <si>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</si>
  <si>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</si>
  <si>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</si>
  <si>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</si>
  <si>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</si>
  <si>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</si>
  <si>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</si>
  <si>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</si>
  <si>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</si>
  <si>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</si>
  <si>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</si>
  <si>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</si>
  <si>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</si>
  <si>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</si>
  <si>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</si>
  <si>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</si>
  <si>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</si>
  <si>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</si>
  <si>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</si>
  <si>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</si>
  <si>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</si>
  <si>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</si>
  <si>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</si>
  <si>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</si>
  <si>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</si>
  <si>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</si>
  <si>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</si>
  <si>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</si>
  <si>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</si>
  <si>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</si>
  <si>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</si>
  <si>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</si>
  <si>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</si>
  <si>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</si>
  <si>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</si>
  <si>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</si>
  <si>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</si>
  <si>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</si>
  <si>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</si>
  <si>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</si>
  <si>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</si>
  <si>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</si>
  <si>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</si>
  <si>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</si>
  <si>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</si>
  <si>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</si>
  <si>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</si>
  <si>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</si>
  <si>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</si>
  <si>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</si>
  <si>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</si>
  <si>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</si>
  <si>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</si>
  <si>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</si>
  <si>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</si>
  <si>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</si>
  <si>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</si>
  <si>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</si>
  <si>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</si>
  <si>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</si>
  <si>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</si>
  <si>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</si>
  <si>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</si>
  <si>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</si>
  <si>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</si>
  <si>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</si>
  <si>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</si>
  <si>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</si>
  <si>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</si>
  <si>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</si>
  <si>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</si>
  <si>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</si>
  <si>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</si>
  <si>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</si>
  <si>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</si>
  <si>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</si>
  <si>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</si>
  <si>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</si>
  <si>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</si>
  <si>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</si>
  <si>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</si>
  <si>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</si>
  <si>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</si>
  <si>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</si>
  <si>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</si>
  <si>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</si>
  <si>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</si>
  <si>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</si>
  <si>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</si>
  <si>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</si>
  <si>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</si>
  <si>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</si>
  <si>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</si>
  <si>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</si>
  <si>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</si>
  <si>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</si>
  <si>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</si>
  <si>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</si>
  <si>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</si>
  <si>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</si>
  <si>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</si>
  <si>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</si>
  <si>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</si>
  <si>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</si>
  <si>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</si>
  <si>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</si>
  <si>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</si>
  <si>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</si>
  <si>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</si>
  <si>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</si>
  <si>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</si>
  <si>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</si>
  <si>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</si>
  <si>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</si>
  <si>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</si>
  <si>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</si>
  <si>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</si>
  <si>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</si>
  <si>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</si>
  <si>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</si>
  <si>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</si>
  <si>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</si>
  <si>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</si>
  <si>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</si>
  <si>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</si>
  <si>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</si>
  <si>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</si>
  <si>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</si>
  <si>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</si>
  <si>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</si>
  <si>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</si>
  <si>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</si>
  <si>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</si>
  <si>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</si>
  <si>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</si>
  <si>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</si>
  <si>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</si>
  <si>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</si>
  <si>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</si>
  <si>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</si>
  <si>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</si>
  <si>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</si>
  <si>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</si>
  <si>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</si>
  <si>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</si>
  <si>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</si>
  <si>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</si>
  <si>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</si>
  <si>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</si>
  <si>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</si>
  <si>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</si>
  <si>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</si>
  <si>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</si>
  <si>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</si>
  <si>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</si>
  <si>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</si>
  <si>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</si>
  <si>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</si>
  <si>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</si>
  <si>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</si>
  <si>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</si>
  <si>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</si>
  <si>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</si>
  <si>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</si>
  <si>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</si>
  <si>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</si>
  <si>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</si>
  <si>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</si>
  <si>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</si>
  <si>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</si>
  <si>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</si>
  <si>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</si>
  <si>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</si>
  <si>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</si>
  <si>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</si>
  <si>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</si>
  <si>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</si>
  <si>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</si>
  <si>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</si>
  <si>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</si>
  <si>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</si>
  <si>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</si>
  <si>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</si>
  <si>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</si>
  <si>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</si>
  <si>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</si>
  <si>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</si>
  <si>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</si>
  <si>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</si>
  <si>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</si>
  <si>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</si>
  <si>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</si>
  <si>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</si>
  <si>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</si>
  <si>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</si>
  <si>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</si>
  <si>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</si>
  <si>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</si>
  <si>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</si>
  <si>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</si>
  <si>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</si>
  <si>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</si>
  <si>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</si>
  <si>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</si>
  <si>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</si>
  <si>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</si>
  <si>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</si>
  <si>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</si>
  <si>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</si>
  <si>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</si>
  <si>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</si>
  <si>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</si>
  <si>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</si>
  <si>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</si>
  <si>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</si>
  <si>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</si>
  <si>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</si>
  <si>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</si>
  <si>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</si>
  <si>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</si>
  <si>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</si>
  <si>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</si>
  <si>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</si>
  <si>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</si>
  <si>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</si>
  <si>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</si>
  <si>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</si>
  <si>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</si>
  <si>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</si>
  <si>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</si>
  <si>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</si>
  <si>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</si>
  <si>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</si>
  <si>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</si>
  <si>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</si>
  <si>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</si>
  <si>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</si>
  <si>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</si>
  <si>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</si>
  <si>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</si>
  <si>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</si>
  <si>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</si>
  <si>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</si>
  <si>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</si>
  <si>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</si>
  <si>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</si>
  <si>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</si>
  <si>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</si>
  <si>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</si>
  <si>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</si>
  <si>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</si>
  <si>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</si>
  <si>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</si>
  <si>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</si>
  <si>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</si>
  <si>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</si>
  <si>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</si>
  <si>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</si>
  <si>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</si>
  <si>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</si>
  <si>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</si>
  <si>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</si>
  <si>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</si>
  <si>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</si>
  <si>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</si>
  <si>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</si>
  <si>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</si>
  <si>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</si>
  <si>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</si>
  <si>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</si>
  <si>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</si>
  <si>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</si>
  <si>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</si>
  <si>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</si>
  <si>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</si>
  <si>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</si>
  <si>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</si>
  <si>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</si>
  <si>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</si>
  <si>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</si>
  <si>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</si>
  <si>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</si>
  <si>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</si>
  <si>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</si>
  <si>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</si>
  <si>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</si>
  <si>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</si>
  <si>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</si>
  <si>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</si>
  <si>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</si>
  <si>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</si>
  <si>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</si>
  <si>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</si>
  <si>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</si>
  <si>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</si>
  <si>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</si>
  <si>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</si>
  <si>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</si>
  <si>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</si>
  <si>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</si>
  <si>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</si>
  <si>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</si>
  <si>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</si>
  <si>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</si>
  <si>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</si>
  <si>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</si>
  <si>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</si>
  <si>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</si>
  <si>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</si>
  <si>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</si>
  <si>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</si>
  <si>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</si>
  <si>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</si>
  <si>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</si>
  <si>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</si>
  <si>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</si>
  <si>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</si>
  <si>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</si>
  <si>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</si>
  <si>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</si>
  <si>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</si>
  <si>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</si>
  <si>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</si>
  <si>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</si>
  <si>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</si>
  <si>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</si>
  <si>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</si>
  <si>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</si>
  <si>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</si>
  <si>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</si>
  <si>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</si>
  <si>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</si>
  <si>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</si>
  <si>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</si>
  <si>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</si>
  <si>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</si>
  <si>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</si>
  <si>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</si>
  <si>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</si>
  <si>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</si>
  <si>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</si>
  <si>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</si>
  <si>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</si>
  <si>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</si>
  <si>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</si>
  <si>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</si>
  <si>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</si>
  <si>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</si>
  <si>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</si>
  <si>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</si>
  <si>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</si>
  <si>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</si>
  <si>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</si>
  <si>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</si>
  <si>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</si>
  <si>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</si>
  <si>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</si>
  <si>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</si>
  <si>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</si>
  <si>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</si>
  <si>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</si>
  <si>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</si>
  <si>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</si>
  <si>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</si>
  <si>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</si>
  <si>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</si>
  <si>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</si>
  <si>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</si>
  <si>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</si>
  <si>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</si>
  <si>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</si>
  <si>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</si>
  <si>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</si>
  <si>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</si>
  <si>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</si>
  <si>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</si>
  <si>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</si>
  <si>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</si>
  <si>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</si>
  <si>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</si>
  <si>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</si>
  <si>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</si>
  <si>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</si>
  <si>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</si>
  <si>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</si>
  <si>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</si>
  <si>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</si>
  <si>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</si>
  <si>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</si>
  <si>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</si>
  <si>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</si>
  <si>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</si>
  <si>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</si>
  <si>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</si>
  <si>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</si>
  <si>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</si>
  <si>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</si>
  <si>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</si>
  <si>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</si>
  <si>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</si>
  <si>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</si>
  <si>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</si>
  <si>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</si>
  <si>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</si>
  <si>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</si>
  <si>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</si>
  <si>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</si>
  <si>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</si>
  <si>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</si>
  <si>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</si>
  <si>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</si>
  <si>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</si>
  <si>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</si>
  <si>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</si>
  <si>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</si>
  <si>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</si>
  <si>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</si>
  <si>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</si>
  <si>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</si>
  <si>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</si>
  <si>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</si>
  <si>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</si>
  <si>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</si>
  <si>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</si>
  <si>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</si>
  <si>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</si>
  <si>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</si>
  <si>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</si>
  <si>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</si>
  <si>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</si>
  <si>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</si>
  <si>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</si>
  <si>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</si>
  <si>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</si>
  <si>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</si>
  <si>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</si>
  <si>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</si>
  <si>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</si>
  <si>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</si>
  <si>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</si>
  <si>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</si>
  <si>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</si>
  <si>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</si>
  <si>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</si>
  <si>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</si>
  <si>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</si>
  <si>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</si>
  <si>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</si>
  <si>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</si>
  <si>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</si>
  <si>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</si>
  <si>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</si>
  <si>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</si>
  <si>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</si>
  <si>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</si>
  <si>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</si>
  <si>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</si>
  <si>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</si>
  <si>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</si>
  <si>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</si>
  <si>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</si>
  <si>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</si>
  <si>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</si>
  <si>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</si>
  <si>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</si>
  <si>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</si>
  <si>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</si>
  <si>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</si>
  <si>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</si>
  <si>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</si>
  <si>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</si>
  <si>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</si>
  <si>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</si>
  <si>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</si>
  <si>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</si>
  <si>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</si>
  <si>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</si>
  <si>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</si>
  <si>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</si>
  <si>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</si>
  <si>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</si>
  <si>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</si>
  <si>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</si>
  <si>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</si>
  <si>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</si>
  <si>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</si>
  <si>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</si>
  <si>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</si>
  <si>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</si>
  <si>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</si>
  <si>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</si>
  <si>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</si>
  <si>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</si>
  <si>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</si>
  <si>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</si>
  <si>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</si>
  <si>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</si>
  <si>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</si>
  <si>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</si>
  <si>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</si>
  <si>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</si>
  <si>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</si>
  <si>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</si>
  <si>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</si>
  <si>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</si>
  <si>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</si>
  <si>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</si>
  <si>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</si>
  <si>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</si>
  <si>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</si>
  <si>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</si>
  <si>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</si>
  <si>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</si>
  <si>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</si>
  <si>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</si>
  <si>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</si>
  <si>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</si>
  <si>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</si>
  <si>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</si>
  <si>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</si>
  <si>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</si>
  <si>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</si>
  <si>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</si>
  <si>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</si>
  <si>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</si>
  <si>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</si>
  <si>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</si>
  <si>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</si>
  <si>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</si>
  <si>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</si>
  <si>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</si>
  <si>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</si>
  <si>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</si>
  <si>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</si>
  <si>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</si>
  <si>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</si>
  <si>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</si>
  <si>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</si>
  <si>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</si>
  <si>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</si>
  <si>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</si>
  <si>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</si>
  <si>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</si>
  <si>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</si>
  <si>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</si>
  <si>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</si>
  <si>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</si>
  <si>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</si>
  <si>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</si>
  <si>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</si>
  <si>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</si>
  <si>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</si>
  <si>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</si>
  <si>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</si>
  <si>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</si>
  <si>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</si>
  <si>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</si>
  <si>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</si>
  <si>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</si>
  <si>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</si>
  <si>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</si>
  <si>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</si>
  <si>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</si>
  <si>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</si>
  <si>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</si>
  <si>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</si>
  <si>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</si>
  <si>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</si>
  <si>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</si>
  <si>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</si>
  <si>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</si>
  <si>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</si>
  <si>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</si>
  <si>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</si>
  <si>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</si>
  <si>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</si>
  <si>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</si>
  <si>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</si>
  <si>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</si>
  <si>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</si>
  <si>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</si>
  <si>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</si>
  <si>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</si>
  <si>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</si>
  <si>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</si>
  <si>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</si>
  <si>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</si>
  <si>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</si>
  <si>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</si>
  <si>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</si>
  <si>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</si>
  <si>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</si>
  <si>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</si>
  <si>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</si>
  <si>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</si>
  <si>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</si>
  <si>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</si>
  <si>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</si>
  <si>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</si>
  <si>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</si>
  <si>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</si>
  <si>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</si>
  <si>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</si>
  <si>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</si>
  <si>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</si>
  <si>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</si>
  <si>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</si>
  <si>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</si>
  <si>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</si>
  <si>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</si>
  <si>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</si>
  <si>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</si>
  <si>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</si>
  <si>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</si>
  <si>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</si>
  <si>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</si>
  <si>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</si>
  <si>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</si>
  <si>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</si>
  <si>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</si>
  <si>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</si>
  <si>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</si>
  <si>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</si>
  <si>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</si>
  <si>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</si>
  <si>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</si>
  <si>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</si>
  <si>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</si>
  <si>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</si>
  <si>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</si>
  <si>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</si>
  <si>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</si>
  <si>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</si>
  <si>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</si>
  <si>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</si>
  <si>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</si>
  <si>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</si>
  <si>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</si>
  <si>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</si>
  <si>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</si>
  <si>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</si>
  <si>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</si>
  <si>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</si>
  <si>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</si>
  <si>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</si>
  <si>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</si>
  <si>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</si>
  <si>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</si>
  <si>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</si>
  <si>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</si>
  <si>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</si>
  <si>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</si>
  <si>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</si>
  <si>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</si>
  <si>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</si>
  <si>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</si>
  <si>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</si>
  <si>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</si>
  <si>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</si>
  <si>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</si>
  <si>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</si>
  <si>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</si>
  <si>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</si>
  <si>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</si>
  <si>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</si>
  <si>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</si>
  <si>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</si>
  <si>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</si>
  <si>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</si>
  <si>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</si>
  <si>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</si>
  <si>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</si>
  <si>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</si>
  <si>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</si>
  <si>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</si>
  <si>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</si>
  <si>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</si>
  <si>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</si>
  <si>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</si>
  <si>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</si>
  <si>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</si>
  <si>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</si>
  <si>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</si>
  <si>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</si>
  <si>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</si>
  <si>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</si>
  <si>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</si>
  <si>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</si>
  <si>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</si>
  <si>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</si>
  <si>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</si>
  <si>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</si>
  <si>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</si>
  <si>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KATSINA TOTAL</t>
  </si>
  <si>
    <t>IBARAPA CENTRAL</t>
  </si>
  <si>
    <t>FIRS Refund</t>
  </si>
  <si>
    <t>North East Development Commission</t>
  </si>
  <si>
    <t>Police Trust Fund</t>
  </si>
  <si>
    <t>13% Derivation Refund to Oil Producing States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</si>
  <si>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</si>
  <si>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</si>
  <si>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</si>
  <si>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</si>
  <si>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</si>
  <si>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</si>
  <si>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</si>
  <si>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</si>
  <si>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</si>
  <si>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</si>
  <si>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</si>
  <si>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</si>
  <si>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</si>
  <si>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</si>
  <si>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</si>
  <si>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</si>
  <si>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</si>
  <si>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</si>
  <si>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</si>
  <si>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</si>
  <si>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</si>
  <si>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</si>
  <si>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</si>
  <si>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</si>
  <si>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</si>
  <si>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</si>
  <si>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</si>
  <si>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</si>
  <si>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</si>
  <si>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</si>
  <si>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Office of the Accountant General of the Federation</t>
  </si>
  <si>
    <t>Statutory</t>
  </si>
  <si>
    <t>Total</t>
  </si>
  <si>
    <t>₦</t>
  </si>
  <si>
    <t xml:space="preserve"> Cost of Collections - FIRS</t>
  </si>
  <si>
    <t xml:space="preserve"> Cost of Collections - DPR</t>
  </si>
  <si>
    <t>FIRS Refund on Cost of Collection</t>
  </si>
  <si>
    <t>TOTAL</t>
  </si>
  <si>
    <t>4=2-3</t>
  </si>
  <si>
    <t>Less Deduction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</si>
  <si>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</si>
  <si>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</si>
  <si>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Summary of Gross Revenue Allocation by Federation Account Allocation Committee for the Month of December, 2021 Shared in January, 2022</t>
  </si>
  <si>
    <t>NCS Refund</t>
  </si>
  <si>
    <t>Distribution of Revenue Allocation to FGN by Federation Account Allocation Committee for the Month of December, 2021 Shared in January, 2022</t>
  </si>
  <si>
    <t>Exchange Gain Allocation</t>
  </si>
  <si>
    <t>Office  of the Accountant General of the Federation</t>
  </si>
  <si>
    <t>Federation Account Department</t>
  </si>
  <si>
    <t>Statutory Allocation</t>
  </si>
  <si>
    <t>TOTAL Share of Ecology</t>
  </si>
  <si>
    <t>Transfer of 50% Share of Ecology to NDDC/HYPPADEC</t>
  </si>
  <si>
    <t>Net Share of Ecology</t>
  </si>
  <si>
    <t>VAT Deduction</t>
  </si>
  <si>
    <t>Net VAT Allocation</t>
  </si>
  <si>
    <t>Distribution of Revenue Allocation to State Governments by Federation Account Allocation Committee for the month of December,  2021 shared in January, 2022</t>
  </si>
  <si>
    <t xml:space="preserve">Other Deductions   </t>
  </si>
  <si>
    <t>18=6+11+12+13+14</t>
  </si>
  <si>
    <t>19=10+11+12+13+16</t>
  </si>
  <si>
    <t>Office of the Accountant-General of the Federation</t>
  </si>
  <si>
    <t>S/N</t>
  </si>
  <si>
    <t>States</t>
  </si>
  <si>
    <t>Exchange Gain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</si>
  <si>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December, 2021 Shared in January, 2022</t>
    </r>
  </si>
  <si>
    <t>Deduction</t>
  </si>
  <si>
    <t>Total Ecological Funds</t>
  </si>
  <si>
    <t>Adamawa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</si>
  <si>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</si>
  <si>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</si>
  <si>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</si>
  <si>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</si>
  <si>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</si>
  <si>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</si>
  <si>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</si>
  <si>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</si>
  <si>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</si>
  <si>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EKITI </t>
  </si>
  <si>
    <t xml:space="preserve">GOMBE </t>
  </si>
  <si>
    <t xml:space="preserve">IMO </t>
  </si>
  <si>
    <t xml:space="preserve">JIGAWA </t>
  </si>
  <si>
    <t xml:space="preserve">kADUNA </t>
  </si>
  <si>
    <t>Grand Total</t>
  </si>
  <si>
    <t xml:space="preserve"> Distribution  of Revenue Allocation to Local Government Councils by Federation Account Allocation Committee for the Month of December,  2021 shared in January, 2022</t>
  </si>
  <si>
    <t>STATE</t>
  </si>
  <si>
    <t>LOCAL GOVERNMENTS</t>
  </si>
  <si>
    <t>STATUTORY REVENUE</t>
  </si>
  <si>
    <t xml:space="preserve"> EXCHANGE DIFFERENCE REVENUE</t>
  </si>
  <si>
    <t>Details of Distribution of Ecology Revenue Allocation to Individuals LGCS by Federation Account Allocation Committee for the month of  December, 2021 Shared in January, 2022</t>
  </si>
  <si>
    <t>Total Ecology Fund</t>
  </si>
  <si>
    <t>Summary of Distribution of Revenue Allocation to Local Government Councils by Federation Account Allocation Committee for the month of December, 2021 Shared in January, 2022</t>
  </si>
  <si>
    <t>Table I</t>
  </si>
  <si>
    <t>Dr. (Mrs) Zainab S. Ahmed</t>
  </si>
  <si>
    <t>Hon. Minister of Finance, Budget and National Planning</t>
  </si>
  <si>
    <t>Transfer of 50% to NDDC/HYPPADEC</t>
  </si>
  <si>
    <t>Net Total Ecology Fund</t>
  </si>
  <si>
    <t>Total Net Allocation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</si>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</sst>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_ ;\-#,##0.00\ 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name val="Arial"/>
      <family val="2"/>
    </font>
    <font>
      <b/>
      <u val="singleAccounting"/>
      <sz val="10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7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43" fontId="2" fillId="0" borderId="3" xfId="1" applyFont="1" applyBorder="1"/>
    <xf numFmtId="43" fontId="0" fillId="0" borderId="0" xfId="0" applyNumberFormat="1"/>
    <xf numFmtId="165" fontId="0" fillId="0" borderId="0" xfId="0" applyNumberFormat="1"/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9" fillId="0" borderId="0" xfId="0" applyFont="1"/>
    <xf numFmtId="0" fontId="8" fillId="0" borderId="6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43" fontId="9" fillId="0" borderId="0" xfId="1" applyFont="1"/>
    <xf numFmtId="0" fontId="10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9" fillId="0" borderId="1" xfId="0" applyFont="1" applyBorder="1"/>
    <xf numFmtId="43" fontId="10" fillId="0" borderId="1" xfId="1" applyFont="1" applyBorder="1" applyAlignment="1"/>
    <xf numFmtId="43" fontId="10" fillId="0" borderId="0" xfId="1" applyFont="1" applyBorder="1" applyAlignment="1"/>
    <xf numFmtId="0" fontId="9" fillId="0" borderId="1" xfId="0" applyFont="1" applyBorder="1" applyAlignment="1">
      <alignment wrapText="1"/>
    </xf>
    <xf numFmtId="43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3" fontId="10" fillId="0" borderId="0" xfId="1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43" fontId="9" fillId="0" borderId="6" xfId="1" applyFont="1" applyBorder="1"/>
    <xf numFmtId="43" fontId="9" fillId="0" borderId="1" xfId="1" applyFont="1" applyBorder="1"/>
    <xf numFmtId="43" fontId="10" fillId="0" borderId="7" xfId="1" applyFont="1" applyBorder="1"/>
    <xf numFmtId="43" fontId="9" fillId="0" borderId="0" xfId="0" applyNumberFormat="1" applyFont="1"/>
    <xf numFmtId="0" fontId="9" fillId="4" borderId="0" xfId="0" applyFont="1" applyFill="1"/>
    <xf numFmtId="0" fontId="10" fillId="0" borderId="0" xfId="0" applyFont="1"/>
    <xf numFmtId="43" fontId="8" fillId="0" borderId="0" xfId="1" quotePrefix="1" applyFont="1" applyBorder="1" applyAlignment="1">
      <alignment horizontal="center"/>
    </xf>
    <xf numFmtId="43" fontId="10" fillId="0" borderId="0" xfId="1" applyFont="1"/>
    <xf numFmtId="0" fontId="13" fillId="0" borderId="0" xfId="0" applyFont="1"/>
    <xf numFmtId="0" fontId="15" fillId="0" borderId="0" xfId="0" applyFont="1"/>
    <xf numFmtId="0" fontId="13" fillId="0" borderId="0" xfId="0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7" fillId="0" borderId="1" xfId="0" applyFont="1" applyBorder="1" applyAlignment="1">
      <alignment horizontal="center" wrapText="1"/>
    </xf>
    <xf numFmtId="0" fontId="17" fillId="0" borderId="1" xfId="0" quotePrefix="1" applyFont="1" applyBorder="1" applyAlignment="1">
      <alignment horizontal="center"/>
    </xf>
    <xf numFmtId="39" fontId="18" fillId="0" borderId="1" xfId="0" applyNumberFormat="1" applyFont="1" applyBorder="1"/>
    <xf numFmtId="37" fontId="18" fillId="0" borderId="1" xfId="0" applyNumberFormat="1" applyFont="1" applyBorder="1" applyAlignment="1">
      <alignment horizontal="center"/>
    </xf>
    <xf numFmtId="43" fontId="18" fillId="0" borderId="1" xfId="1" applyFont="1" applyBorder="1"/>
    <xf numFmtId="43" fontId="18" fillId="0" borderId="1" xfId="0" applyNumberFormat="1" applyFont="1" applyBorder="1"/>
    <xf numFmtId="43" fontId="17" fillId="0" borderId="2" xfId="0" applyNumberFormat="1" applyFont="1" applyBorder="1"/>
    <xf numFmtId="43" fontId="18" fillId="0" borderId="2" xfId="1" applyFont="1" applyBorder="1"/>
    <xf numFmtId="165" fontId="13" fillId="0" borderId="0" xfId="0" applyNumberFormat="1" applyFont="1"/>
    <xf numFmtId="0" fontId="18" fillId="0" borderId="1" xfId="0" applyFont="1" applyBorder="1" applyAlignment="1">
      <alignment horizontal="center"/>
    </xf>
    <xf numFmtId="43" fontId="17" fillId="0" borderId="4" xfId="1" applyFont="1" applyBorder="1"/>
    <xf numFmtId="0" fontId="13" fillId="4" borderId="0" xfId="0" applyFont="1" applyFill="1" applyAlignment="1">
      <alignment horizontal="right"/>
    </xf>
    <xf numFmtId="0" fontId="13" fillId="4" borderId="0" xfId="0" applyFont="1" applyFill="1"/>
    <xf numFmtId="43" fontId="13" fillId="4" borderId="0" xfId="0" applyNumberFormat="1" applyFont="1" applyFill="1"/>
    <xf numFmtId="165" fontId="13" fillId="4" borderId="0" xfId="0" applyNumberFormat="1" applyFont="1" applyFill="1"/>
    <xf numFmtId="43" fontId="19" fillId="4" borderId="8" xfId="1" applyFont="1" applyFill="1" applyBorder="1"/>
    <xf numFmtId="43" fontId="19" fillId="4" borderId="0" xfId="1" applyFont="1" applyFill="1" applyBorder="1"/>
    <xf numFmtId="165" fontId="13" fillId="4" borderId="0" xfId="0" applyNumberFormat="1" applyFont="1" applyFill="1" applyAlignment="1"/>
    <xf numFmtId="43" fontId="13" fillId="0" borderId="0" xfId="0" applyNumberFormat="1" applyFont="1"/>
    <xf numFmtId="0" fontId="19" fillId="0" borderId="0" xfId="0" applyFont="1"/>
    <xf numFmtId="43" fontId="13" fillId="0" borderId="0" xfId="1" applyFont="1"/>
    <xf numFmtId="0" fontId="9" fillId="0" borderId="0" xfId="0" applyFont="1" applyFill="1" applyBorder="1"/>
    <xf numFmtId="0" fontId="20" fillId="0" borderId="1" xfId="0" applyFont="1" applyBorder="1" applyAlignment="1">
      <alignment horizontal="center"/>
    </xf>
    <xf numFmtId="43" fontId="20" fillId="0" borderId="1" xfId="1" applyFont="1" applyBorder="1" applyAlignment="1">
      <alignment horizontal="center" wrapText="1"/>
    </xf>
    <xf numFmtId="0" fontId="22" fillId="5" borderId="1" xfId="2" applyFont="1" applyFill="1" applyBorder="1" applyAlignment="1">
      <alignment horizontal="center" wrapText="1"/>
    </xf>
    <xf numFmtId="0" fontId="23" fillId="5" borderId="1" xfId="3" applyFont="1" applyFill="1" applyBorder="1" applyAlignment="1">
      <alignment horizontal="center"/>
    </xf>
    <xf numFmtId="0" fontId="23" fillId="0" borderId="1" xfId="3" applyFont="1" applyFill="1" applyBorder="1" applyAlignment="1">
      <alignment horizontal="right" wrapText="1"/>
    </xf>
    <xf numFmtId="0" fontId="23" fillId="0" borderId="1" xfId="3" applyFont="1" applyFill="1" applyBorder="1" applyAlignment="1">
      <alignment wrapText="1"/>
    </xf>
    <xf numFmtId="164" fontId="23" fillId="0" borderId="1" xfId="3" applyNumberFormat="1" applyFont="1" applyFill="1" applyBorder="1" applyAlignment="1">
      <alignment horizontal="right" wrapText="1"/>
    </xf>
    <xf numFmtId="164" fontId="15" fillId="0" borderId="1" xfId="0" applyNumberFormat="1" applyFont="1" applyBorder="1"/>
    <xf numFmtId="164" fontId="20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3" fontId="0" fillId="0" borderId="1" xfId="1" applyFont="1" applyBorder="1" applyAlignment="1">
      <alignment wrapText="1"/>
    </xf>
    <xf numFmtId="0" fontId="0" fillId="4" borderId="1" xfId="0" applyFill="1" applyBorder="1"/>
    <xf numFmtId="43" fontId="0" fillId="4" borderId="1" xfId="0" applyNumberFormat="1" applyFill="1" applyBorder="1"/>
    <xf numFmtId="43" fontId="0" fillId="4" borderId="0" xfId="0" applyNumberFormat="1" applyFill="1"/>
    <xf numFmtId="43" fontId="24" fillId="0" borderId="0" xfId="1" applyFont="1"/>
    <xf numFmtId="43" fontId="2" fillId="0" borderId="11" xfId="0" applyNumberFormat="1" applyFont="1" applyBorder="1"/>
    <xf numFmtId="0" fontId="0" fillId="4" borderId="0" xfId="0" applyFill="1"/>
    <xf numFmtId="0" fontId="18" fillId="0" borderId="0" xfId="0" applyFont="1"/>
    <xf numFmtId="0" fontId="26" fillId="0" borderId="1" xfId="4" applyFont="1" applyBorder="1" applyAlignment="1">
      <alignment horizontal="center" wrapText="1"/>
    </xf>
    <xf numFmtId="0" fontId="26" fillId="0" borderId="1" xfId="4" applyFont="1" applyBorder="1" applyAlignment="1">
      <alignment wrapText="1"/>
    </xf>
    <xf numFmtId="43" fontId="26" fillId="0" borderId="1" xfId="1" applyFont="1" applyFill="1" applyBorder="1" applyAlignment="1">
      <alignment horizontal="right" wrapText="1"/>
    </xf>
    <xf numFmtId="0" fontId="27" fillId="5" borderId="1" xfId="4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43" fontId="27" fillId="4" borderId="1" xfId="1" applyFont="1" applyFill="1" applyBorder="1" applyAlignment="1">
      <alignment horizontal="center" wrapText="1"/>
    </xf>
    <xf numFmtId="43" fontId="24" fillId="0" borderId="1" xfId="1" applyFont="1" applyBorder="1"/>
    <xf numFmtId="0" fontId="20" fillId="5" borderId="1" xfId="5" applyFont="1" applyFill="1" applyBorder="1" applyAlignment="1">
      <alignment horizontal="center"/>
    </xf>
    <xf numFmtId="43" fontId="17" fillId="0" borderId="1" xfId="1" applyFont="1" applyBorder="1" applyAlignment="1">
      <alignment horizontal="center" wrapText="1"/>
    </xf>
    <xf numFmtId="43" fontId="17" fillId="0" borderId="1" xfId="1" applyFont="1" applyBorder="1" applyAlignment="1">
      <alignment horizontal="center"/>
    </xf>
    <xf numFmtId="0" fontId="27" fillId="5" borderId="1" xfId="2" applyFont="1" applyFill="1" applyBorder="1" applyAlignment="1">
      <alignment horizontal="center" wrapText="1"/>
    </xf>
    <xf numFmtId="0" fontId="27" fillId="5" borderId="5" xfId="2" applyFont="1" applyFill="1" applyBorder="1" applyAlignment="1">
      <alignment horizontal="center" wrapText="1"/>
    </xf>
    <xf numFmtId="0" fontId="23" fillId="0" borderId="1" xfId="5" applyFont="1" applyBorder="1" applyAlignment="1">
      <alignment horizontal="right" wrapText="1"/>
    </xf>
    <xf numFmtId="0" fontId="23" fillId="0" borderId="1" xfId="5" applyFont="1" applyBorder="1" applyAlignment="1">
      <alignment wrapText="1"/>
    </xf>
    <xf numFmtId="43" fontId="23" fillId="0" borderId="1" xfId="1" applyFont="1" applyBorder="1" applyAlignment="1">
      <alignment wrapText="1"/>
    </xf>
    <xf numFmtId="164" fontId="23" fillId="0" borderId="1" xfId="5" applyNumberFormat="1" applyFont="1" applyBorder="1" applyAlignment="1">
      <alignment horizontal="right" wrapText="1"/>
    </xf>
    <xf numFmtId="0" fontId="15" fillId="0" borderId="1" xfId="0" applyFont="1" applyBorder="1"/>
    <xf numFmtId="43" fontId="20" fillId="0" borderId="1" xfId="0" applyNumberFormat="1" applyFont="1" applyBorder="1"/>
    <xf numFmtId="165" fontId="9" fillId="0" borderId="0" xfId="0" applyNumberFormat="1" applyFont="1"/>
    <xf numFmtId="165" fontId="15" fillId="0" borderId="0" xfId="0" applyNumberFormat="1" applyFont="1"/>
    <xf numFmtId="166" fontId="15" fillId="0" borderId="1" xfId="0" applyNumberFormat="1" applyFont="1" applyBorder="1"/>
    <xf numFmtId="43" fontId="18" fillId="0" borderId="0" xfId="1" applyFont="1"/>
    <xf numFmtId="165" fontId="18" fillId="0" borderId="0" xfId="0" applyNumberFormat="1" applyFont="1"/>
    <xf numFmtId="43" fontId="0" fillId="0" borderId="0" xfId="1" applyFont="1" applyFill="1" applyBorder="1"/>
    <xf numFmtId="165" fontId="25" fillId="0" borderId="0" xfId="0" applyNumberFormat="1" applyFont="1" applyBorder="1"/>
    <xf numFmtId="43" fontId="0" fillId="0" borderId="0" xfId="0" applyNumberFormat="1" applyBorder="1"/>
    <xf numFmtId="0" fontId="0" fillId="0" borderId="0" xfId="0" applyBorder="1"/>
    <xf numFmtId="43" fontId="1" fillId="4" borderId="1" xfId="0" applyNumberFormat="1" applyFont="1" applyFill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43" fontId="10" fillId="4" borderId="1" xfId="1" applyFont="1" applyFill="1" applyBorder="1" applyAlignment="1"/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_lgc eco dec 21" xfId="5" xr:uid="{00000000-0005-0000-0000-000002000000}"/>
    <cellStyle name="Normal_LGCSecology" xfId="4" xr:uid="{00000000-0005-0000-0000-000004000000}"/>
    <cellStyle name="Normal_states eco dec 21" xfId="3" xr:uid="{00000000-0005-0000-0000-000007000000}"/>
    <cellStyle name="Normal_TOTALDATA_1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7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808</v>
      </c>
      <c r="F3" t="s">
        <v>809</v>
      </c>
    </row>
    <row r="4" spans="1:8" ht="23.1" customHeight="1" x14ac:dyDescent="0.25">
      <c r="B4" t="s">
        <v>805</v>
      </c>
      <c r="C4" t="s">
        <v>806</v>
      </c>
      <c r="D4" t="s">
        <v>807</v>
      </c>
      <c r="F4" t="s">
        <v>805</v>
      </c>
      <c r="G4" t="s">
        <v>806</v>
      </c>
      <c r="H4" t="s">
        <v>807</v>
      </c>
    </row>
    <row r="5" spans="1:8" ht="23.1" customHeight="1" x14ac:dyDescent="0.25">
      <c r="B5" s="19" t="e">
        <f>IF(G5=1,F5-1,F5)</f>
        <v>#REF!</v>
      </c>
      <c r="C5" s="19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21" t="e">
        <f>LOOKUP(C5,A8:B19)</f>
        <v>#REF!</v>
      </c>
      <c r="F6" s="21" t="e">
        <f>IF(G5=1,LOOKUP(G5,E8:F19),LOOKUP(G5,A8:B19))</f>
        <v>#REF!</v>
      </c>
    </row>
    <row r="8" spans="1:8" x14ac:dyDescent="0.25">
      <c r="A8">
        <v>1</v>
      </c>
      <c r="B8" s="22" t="e">
        <f>D8&amp;"-"&amp;RIGHT(B$5,2)</f>
        <v>#REF!</v>
      </c>
      <c r="D8" s="20" t="s">
        <v>818</v>
      </c>
      <c r="E8">
        <v>1</v>
      </c>
      <c r="F8" s="22" t="e">
        <f>D8&amp;"-"&amp;RIGHT(F$5,2)</f>
        <v>#REF!</v>
      </c>
    </row>
    <row r="9" spans="1:8" x14ac:dyDescent="0.25">
      <c r="A9">
        <v>2</v>
      </c>
      <c r="B9" s="22" t="e">
        <f t="shared" ref="B9:B19" si="0">D9&amp;"-"&amp;RIGHT(B$5,2)</f>
        <v>#REF!</v>
      </c>
      <c r="D9" s="20" t="s">
        <v>819</v>
      </c>
      <c r="E9">
        <v>2</v>
      </c>
      <c r="F9" s="22" t="e">
        <f t="shared" ref="F9:F19" si="1">D9&amp;"-"&amp;RIGHT(F$5,2)</f>
        <v>#REF!</v>
      </c>
    </row>
    <row r="10" spans="1:8" x14ac:dyDescent="0.25">
      <c r="A10">
        <v>3</v>
      </c>
      <c r="B10" s="22" t="e">
        <f t="shared" si="0"/>
        <v>#REF!</v>
      </c>
      <c r="D10" s="20" t="s">
        <v>820</v>
      </c>
      <c r="E10">
        <v>3</v>
      </c>
      <c r="F10" s="22" t="e">
        <f t="shared" si="1"/>
        <v>#REF!</v>
      </c>
    </row>
    <row r="11" spans="1:8" x14ac:dyDescent="0.25">
      <c r="A11">
        <v>4</v>
      </c>
      <c r="B11" s="22" t="e">
        <f t="shared" si="0"/>
        <v>#REF!</v>
      </c>
      <c r="D11" s="20" t="s">
        <v>821</v>
      </c>
      <c r="E11">
        <v>4</v>
      </c>
      <c r="F11" s="22" t="e">
        <f t="shared" si="1"/>
        <v>#REF!</v>
      </c>
    </row>
    <row r="12" spans="1:8" x14ac:dyDescent="0.25">
      <c r="A12">
        <v>5</v>
      </c>
      <c r="B12" s="22" t="e">
        <f t="shared" si="0"/>
        <v>#REF!</v>
      </c>
      <c r="D12" s="20" t="s">
        <v>810</v>
      </c>
      <c r="E12">
        <v>5</v>
      </c>
      <c r="F12" s="22" t="e">
        <f t="shared" si="1"/>
        <v>#REF!</v>
      </c>
    </row>
    <row r="13" spans="1:8" x14ac:dyDescent="0.25">
      <c r="A13">
        <v>6</v>
      </c>
      <c r="B13" s="22" t="e">
        <f t="shared" si="0"/>
        <v>#REF!</v>
      </c>
      <c r="D13" s="20" t="s">
        <v>811</v>
      </c>
      <c r="E13">
        <v>6</v>
      </c>
      <c r="F13" s="22" t="e">
        <f t="shared" si="1"/>
        <v>#REF!</v>
      </c>
    </row>
    <row r="14" spans="1:8" x14ac:dyDescent="0.25">
      <c r="A14">
        <v>7</v>
      </c>
      <c r="B14" s="22" t="e">
        <f t="shared" si="0"/>
        <v>#REF!</v>
      </c>
      <c r="D14" s="20" t="s">
        <v>812</v>
      </c>
      <c r="E14">
        <v>7</v>
      </c>
      <c r="F14" s="22" t="e">
        <f t="shared" si="1"/>
        <v>#REF!</v>
      </c>
    </row>
    <row r="15" spans="1:8" x14ac:dyDescent="0.25">
      <c r="A15">
        <v>8</v>
      </c>
      <c r="B15" s="22" t="e">
        <f t="shared" si="0"/>
        <v>#REF!</v>
      </c>
      <c r="D15" s="20" t="s">
        <v>813</v>
      </c>
      <c r="E15">
        <v>8</v>
      </c>
      <c r="F15" s="22" t="e">
        <f t="shared" si="1"/>
        <v>#REF!</v>
      </c>
    </row>
    <row r="16" spans="1:8" x14ac:dyDescent="0.25">
      <c r="A16">
        <v>9</v>
      </c>
      <c r="B16" s="22" t="e">
        <f t="shared" si="0"/>
        <v>#REF!</v>
      </c>
      <c r="D16" s="20" t="s">
        <v>814</v>
      </c>
      <c r="E16">
        <v>9</v>
      </c>
      <c r="F16" s="22" t="e">
        <f t="shared" si="1"/>
        <v>#REF!</v>
      </c>
    </row>
    <row r="17" spans="1:6" x14ac:dyDescent="0.25">
      <c r="A17">
        <v>10</v>
      </c>
      <c r="B17" s="22" t="e">
        <f t="shared" si="0"/>
        <v>#REF!</v>
      </c>
      <c r="D17" s="20" t="s">
        <v>815</v>
      </c>
      <c r="E17">
        <v>10</v>
      </c>
      <c r="F17" s="22" t="e">
        <f t="shared" si="1"/>
        <v>#REF!</v>
      </c>
    </row>
    <row r="18" spans="1:6" x14ac:dyDescent="0.25">
      <c r="A18">
        <v>11</v>
      </c>
      <c r="B18" s="22" t="e">
        <f t="shared" si="0"/>
        <v>#REF!</v>
      </c>
      <c r="D18" s="20" t="s">
        <v>816</v>
      </c>
      <c r="E18">
        <v>11</v>
      </c>
      <c r="F18" s="22" t="e">
        <f t="shared" si="1"/>
        <v>#REF!</v>
      </c>
    </row>
    <row r="19" spans="1:6" x14ac:dyDescent="0.25">
      <c r="A19">
        <v>12</v>
      </c>
      <c r="B19" s="22" t="e">
        <f t="shared" si="0"/>
        <v>#REF!</v>
      </c>
      <c r="D19" s="20" t="s">
        <v>817</v>
      </c>
      <c r="E19">
        <v>12</v>
      </c>
      <c r="F19" s="22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K40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21" sqref="I21"/>
    </sheetView>
  </sheetViews>
  <sheetFormatPr defaultColWidth="9.109375" defaultRowHeight="21" x14ac:dyDescent="0.4"/>
  <cols>
    <col min="1" max="1" width="6.33203125" style="23" customWidth="1"/>
    <col min="2" max="2" width="40.88671875" style="23" customWidth="1"/>
    <col min="3" max="3" width="35.109375" style="23" customWidth="1"/>
    <col min="4" max="4" width="33.44140625" style="23" customWidth="1"/>
    <col min="5" max="5" width="39" style="23" customWidth="1"/>
    <col min="6" max="6" width="38.44140625" style="23" customWidth="1"/>
    <col min="7" max="7" width="25.6640625" style="23" customWidth="1"/>
    <col min="8" max="8" width="34.109375" style="23" customWidth="1"/>
    <col min="9" max="9" width="15.6640625" style="23" bestFit="1" customWidth="1"/>
    <col min="10" max="10" width="16.21875" style="23" bestFit="1" customWidth="1"/>
    <col min="11" max="11" width="12.109375" style="23" bestFit="1" customWidth="1"/>
    <col min="12" max="16384" width="9.109375" style="23"/>
  </cols>
  <sheetData>
    <row r="1" spans="1:11" ht="30" customHeight="1" x14ac:dyDescent="0.4">
      <c r="A1" s="128" t="s">
        <v>876</v>
      </c>
      <c r="B1" s="129"/>
      <c r="C1" s="129"/>
      <c r="D1" s="129"/>
      <c r="E1" s="129"/>
      <c r="F1" s="129"/>
      <c r="G1" s="129"/>
      <c r="H1" s="130"/>
    </row>
    <row r="2" spans="1:11" ht="30" customHeight="1" x14ac:dyDescent="0.4">
      <c r="A2" s="128" t="s">
        <v>935</v>
      </c>
      <c r="B2" s="129"/>
      <c r="C2" s="129"/>
      <c r="D2" s="129"/>
      <c r="E2" s="129"/>
      <c r="F2" s="129"/>
      <c r="G2" s="129"/>
      <c r="H2" s="130"/>
    </row>
    <row r="3" spans="1:11" ht="59.4" customHeight="1" x14ac:dyDescent="0.4">
      <c r="A3" s="168" t="s">
        <v>888</v>
      </c>
      <c r="B3" s="168"/>
      <c r="C3" s="168"/>
      <c r="D3" s="168"/>
      <c r="E3" s="168"/>
      <c r="F3" s="168"/>
      <c r="G3" s="166"/>
      <c r="H3" s="166"/>
    </row>
    <row r="4" spans="1:11" ht="83.25" customHeight="1" x14ac:dyDescent="0.4">
      <c r="A4" s="169" t="s">
        <v>0</v>
      </c>
      <c r="B4" s="167" t="s">
        <v>20</v>
      </c>
      <c r="C4" s="167" t="s">
        <v>877</v>
      </c>
      <c r="D4" s="170" t="s">
        <v>32</v>
      </c>
      <c r="E4" s="167" t="s">
        <v>25</v>
      </c>
      <c r="F4" s="167" t="s">
        <v>878</v>
      </c>
      <c r="G4" s="25"/>
      <c r="H4" s="25"/>
    </row>
    <row r="5" spans="1:11" ht="30" customHeight="1" x14ac:dyDescent="0.4">
      <c r="A5" s="27"/>
      <c r="B5" s="27"/>
      <c r="C5" s="28" t="s">
        <v>879</v>
      </c>
      <c r="D5" s="28" t="s">
        <v>879</v>
      </c>
      <c r="E5" s="28" t="s">
        <v>879</v>
      </c>
      <c r="F5" s="28" t="s">
        <v>879</v>
      </c>
      <c r="G5" s="29"/>
      <c r="H5" s="47"/>
    </row>
    <row r="6" spans="1:11" ht="30" customHeight="1" x14ac:dyDescent="0.4">
      <c r="A6" s="30">
        <v>1</v>
      </c>
      <c r="B6" s="30" t="s">
        <v>22</v>
      </c>
      <c r="C6" s="31">
        <v>248884599722.6748</v>
      </c>
      <c r="D6" s="31">
        <v>2460982500.1891999</v>
      </c>
      <c r="E6" s="31">
        <v>28111350923.182499</v>
      </c>
      <c r="F6" s="31">
        <f>C6+D6+E6</f>
        <v>279456933146.04651</v>
      </c>
      <c r="G6" s="32"/>
      <c r="H6" s="32"/>
      <c r="I6" s="32"/>
      <c r="J6" s="32"/>
      <c r="K6" s="32"/>
    </row>
    <row r="7" spans="1:11" ht="30" customHeight="1" x14ac:dyDescent="0.4">
      <c r="A7" s="30">
        <v>2</v>
      </c>
      <c r="B7" s="30" t="s">
        <v>27</v>
      </c>
      <c r="C7" s="31">
        <v>126237594999.8078</v>
      </c>
      <c r="D7" s="31">
        <v>1248243211.9410999</v>
      </c>
      <c r="E7" s="171">
        <v>93704503077.274994</v>
      </c>
      <c r="F7" s="31">
        <f t="shared" ref="F7:F18" si="0">C7+D7+E7</f>
        <v>221190341289.0239</v>
      </c>
      <c r="G7" s="32"/>
      <c r="H7" s="32"/>
      <c r="I7" s="32"/>
      <c r="J7" s="32"/>
    </row>
    <row r="8" spans="1:11" ht="30" customHeight="1" x14ac:dyDescent="0.4">
      <c r="A8" s="30">
        <v>3</v>
      </c>
      <c r="B8" s="30" t="s">
        <v>28</v>
      </c>
      <c r="C8" s="31">
        <v>97323894348.654205</v>
      </c>
      <c r="D8" s="31">
        <v>962343194.8348</v>
      </c>
      <c r="E8" s="31">
        <v>65593152154.092499</v>
      </c>
      <c r="F8" s="31">
        <f t="shared" si="0"/>
        <v>163879389697.58148</v>
      </c>
      <c r="G8" s="32"/>
      <c r="H8" s="32"/>
      <c r="I8" s="32"/>
      <c r="J8" s="32"/>
    </row>
    <row r="9" spans="1:11" ht="30" customHeight="1" x14ac:dyDescent="0.4">
      <c r="A9" s="30">
        <v>4</v>
      </c>
      <c r="B9" s="30" t="s">
        <v>17</v>
      </c>
      <c r="C9" s="31">
        <v>34820078035.783302</v>
      </c>
      <c r="D9" s="31">
        <v>477163784.04500002</v>
      </c>
      <c r="E9" s="31">
        <v>0</v>
      </c>
      <c r="F9" s="31">
        <f t="shared" si="0"/>
        <v>35297241819.8283</v>
      </c>
      <c r="G9" s="32"/>
      <c r="H9" s="32"/>
      <c r="I9" s="32"/>
      <c r="J9" s="32"/>
    </row>
    <row r="10" spans="1:11" ht="30" customHeight="1" x14ac:dyDescent="0.4">
      <c r="A10" s="30">
        <v>5</v>
      </c>
      <c r="B10" s="30" t="s">
        <v>33</v>
      </c>
      <c r="C10" s="31">
        <v>9264356874.9899998</v>
      </c>
      <c r="D10" s="31">
        <v>0</v>
      </c>
      <c r="E10" s="31">
        <v>834728837.63</v>
      </c>
      <c r="F10" s="31">
        <f t="shared" si="0"/>
        <v>10099085712.619999</v>
      </c>
      <c r="G10" s="32"/>
      <c r="H10" s="32"/>
      <c r="I10" s="32"/>
      <c r="J10" s="32"/>
    </row>
    <row r="11" spans="1:11" ht="30" customHeight="1" x14ac:dyDescent="0.4">
      <c r="A11" s="30">
        <v>6</v>
      </c>
      <c r="B11" s="33" t="s">
        <v>880</v>
      </c>
      <c r="C11" s="31">
        <v>6256901653.4499998</v>
      </c>
      <c r="D11" s="31">
        <v>0</v>
      </c>
      <c r="E11" s="31">
        <v>7215486203.3699999</v>
      </c>
      <c r="F11" s="31">
        <f t="shared" si="0"/>
        <v>13472387856.82</v>
      </c>
      <c r="G11" s="32"/>
      <c r="H11" s="32"/>
      <c r="I11" s="32"/>
      <c r="J11" s="32"/>
    </row>
    <row r="12" spans="1:11" ht="30" customHeight="1" x14ac:dyDescent="0.4">
      <c r="A12" s="30">
        <v>7</v>
      </c>
      <c r="B12" s="33" t="s">
        <v>881</v>
      </c>
      <c r="C12" s="31">
        <v>6431827071.4700003</v>
      </c>
      <c r="D12" s="31">
        <v>0</v>
      </c>
      <c r="E12" s="31">
        <v>0</v>
      </c>
      <c r="F12" s="31">
        <f t="shared" si="0"/>
        <v>6431827071.4700003</v>
      </c>
      <c r="G12" s="32"/>
      <c r="H12" s="32"/>
      <c r="I12" s="32"/>
      <c r="J12" s="32"/>
    </row>
    <row r="13" spans="1:11" ht="38.25" customHeight="1" x14ac:dyDescent="0.4">
      <c r="A13" s="30">
        <v>8</v>
      </c>
      <c r="B13" s="33" t="s">
        <v>882</v>
      </c>
      <c r="C13" s="31">
        <v>100000000</v>
      </c>
      <c r="D13" s="31">
        <v>0</v>
      </c>
      <c r="E13" s="31">
        <v>0</v>
      </c>
      <c r="F13" s="31">
        <f t="shared" si="0"/>
        <v>100000000</v>
      </c>
      <c r="G13" s="32"/>
      <c r="H13" s="32"/>
      <c r="I13" s="32"/>
      <c r="J13" s="32"/>
    </row>
    <row r="14" spans="1:11" ht="38.25" customHeight="1" x14ac:dyDescent="0.4">
      <c r="A14" s="30">
        <v>9</v>
      </c>
      <c r="B14" s="33" t="s">
        <v>842</v>
      </c>
      <c r="C14" s="31">
        <v>4000000000</v>
      </c>
      <c r="D14" s="31"/>
      <c r="E14" s="31"/>
      <c r="F14" s="31">
        <f t="shared" si="0"/>
        <v>4000000000</v>
      </c>
      <c r="G14" s="32"/>
      <c r="H14" s="32"/>
      <c r="I14" s="32"/>
      <c r="J14" s="32"/>
    </row>
    <row r="15" spans="1:11" ht="38.25" customHeight="1" x14ac:dyDescent="0.4">
      <c r="A15" s="30">
        <v>10</v>
      </c>
      <c r="B15" s="33" t="s">
        <v>889</v>
      </c>
      <c r="C15" s="31">
        <v>486434.02</v>
      </c>
      <c r="D15" s="31"/>
      <c r="E15" s="31"/>
      <c r="F15" s="31">
        <f t="shared" si="0"/>
        <v>486434.02</v>
      </c>
      <c r="G15" s="32"/>
      <c r="H15" s="32"/>
      <c r="I15" s="32"/>
      <c r="J15" s="32"/>
    </row>
    <row r="16" spans="1:11" ht="30" customHeight="1" x14ac:dyDescent="0.4">
      <c r="A16" s="30">
        <v>11</v>
      </c>
      <c r="B16" s="33" t="s">
        <v>844</v>
      </c>
      <c r="C16" s="31">
        <v>2826074940.4899998</v>
      </c>
      <c r="D16" s="31">
        <v>0</v>
      </c>
      <c r="E16" s="31">
        <v>0</v>
      </c>
      <c r="F16" s="31">
        <f t="shared" si="0"/>
        <v>2826074940.4899998</v>
      </c>
      <c r="G16" s="32"/>
      <c r="H16" s="32"/>
      <c r="I16" s="32"/>
      <c r="J16" s="32"/>
    </row>
    <row r="17" spans="1:10" ht="48" customHeight="1" x14ac:dyDescent="0.4">
      <c r="A17" s="30">
        <v>12</v>
      </c>
      <c r="B17" s="33" t="s">
        <v>845</v>
      </c>
      <c r="C17" s="34">
        <v>23920441326.360001</v>
      </c>
      <c r="D17" s="31">
        <v>0</v>
      </c>
      <c r="E17" s="31">
        <v>0</v>
      </c>
      <c r="F17" s="31">
        <f t="shared" si="0"/>
        <v>23920441326.360001</v>
      </c>
      <c r="G17" s="32"/>
      <c r="H17" s="32"/>
      <c r="I17" s="32"/>
      <c r="J17" s="32"/>
    </row>
    <row r="18" spans="1:10" ht="42" x14ac:dyDescent="0.4">
      <c r="A18" s="30">
        <v>13</v>
      </c>
      <c r="B18" s="33" t="s">
        <v>843</v>
      </c>
      <c r="C18" s="34">
        <v>0</v>
      </c>
      <c r="D18" s="31">
        <v>0</v>
      </c>
      <c r="E18" s="31">
        <v>5796154829.5200005</v>
      </c>
      <c r="F18" s="31">
        <f t="shared" si="0"/>
        <v>5796154829.5200005</v>
      </c>
      <c r="G18" s="32"/>
      <c r="H18" s="32"/>
      <c r="I18" s="32"/>
      <c r="J18" s="32"/>
    </row>
    <row r="19" spans="1:10" ht="31.5" customHeight="1" x14ac:dyDescent="0.4">
      <c r="A19" s="30"/>
      <c r="B19" s="35" t="s">
        <v>883</v>
      </c>
      <c r="C19" s="34">
        <f>SUM(C6:C18)</f>
        <v>560066255407.7002</v>
      </c>
      <c r="D19" s="34">
        <f>SUM(D6:D18)</f>
        <v>5148732691.0100994</v>
      </c>
      <c r="E19" s="34">
        <f>SUM(E6:E18)</f>
        <v>201255376025.06998</v>
      </c>
      <c r="F19" s="34">
        <f>SUM(F6:F18)</f>
        <v>766470364123.78003</v>
      </c>
      <c r="G19" s="32"/>
      <c r="H19" s="32"/>
      <c r="I19" s="32"/>
      <c r="J19" s="32"/>
    </row>
    <row r="20" spans="1:10" ht="30" customHeight="1" x14ac:dyDescent="0.4">
      <c r="A20" s="37"/>
      <c r="B20" s="38"/>
      <c r="C20" s="36"/>
      <c r="D20" s="36"/>
      <c r="E20" s="36"/>
      <c r="F20" s="36"/>
      <c r="G20" s="36"/>
      <c r="H20" s="36"/>
    </row>
    <row r="21" spans="1:10" ht="50.25" customHeight="1" x14ac:dyDescent="0.4">
      <c r="A21" s="131" t="s">
        <v>890</v>
      </c>
      <c r="B21" s="131"/>
      <c r="C21" s="131"/>
      <c r="D21" s="131"/>
      <c r="E21" s="131"/>
      <c r="F21" s="131"/>
      <c r="G21" s="131"/>
      <c r="H21" s="131"/>
    </row>
    <row r="22" spans="1:10" ht="30" customHeight="1" x14ac:dyDescent="0.4">
      <c r="A22" s="27">
        <v>0</v>
      </c>
      <c r="B22" s="27">
        <v>1</v>
      </c>
      <c r="C22" s="27">
        <v>2</v>
      </c>
      <c r="D22" s="27">
        <v>3</v>
      </c>
      <c r="E22" s="27" t="s">
        <v>884</v>
      </c>
      <c r="F22" s="27">
        <v>5</v>
      </c>
      <c r="G22" s="27">
        <v>6</v>
      </c>
      <c r="H22" s="27">
        <v>7</v>
      </c>
    </row>
    <row r="23" spans="1:10" ht="51.75" customHeight="1" x14ac:dyDescent="0.4">
      <c r="A23" s="35" t="s">
        <v>0</v>
      </c>
      <c r="B23" s="35" t="s">
        <v>20</v>
      </c>
      <c r="C23" s="40" t="s">
        <v>7</v>
      </c>
      <c r="D23" s="35" t="s">
        <v>885</v>
      </c>
      <c r="E23" s="35" t="s">
        <v>14</v>
      </c>
      <c r="F23" s="24" t="s">
        <v>891</v>
      </c>
      <c r="G23" s="35" t="s">
        <v>25</v>
      </c>
      <c r="H23" s="35" t="s">
        <v>878</v>
      </c>
    </row>
    <row r="24" spans="1:10" ht="30" customHeight="1" x14ac:dyDescent="0.4">
      <c r="A24" s="30"/>
      <c r="B24" s="30"/>
      <c r="C24" s="28" t="s">
        <v>879</v>
      </c>
      <c r="D24" s="28" t="s">
        <v>879</v>
      </c>
      <c r="E24" s="28" t="s">
        <v>879</v>
      </c>
      <c r="F24" s="28" t="s">
        <v>879</v>
      </c>
      <c r="G24" s="28" t="s">
        <v>879</v>
      </c>
      <c r="H24" s="28" t="s">
        <v>879</v>
      </c>
    </row>
    <row r="25" spans="1:10" x14ac:dyDescent="0.4">
      <c r="A25" s="30">
        <v>1</v>
      </c>
      <c r="B25" s="30" t="s">
        <v>18</v>
      </c>
      <c r="C25" s="41">
        <v>229136353199.50131</v>
      </c>
      <c r="D25" s="41">
        <v>61271752655.849998</v>
      </c>
      <c r="E25" s="41">
        <f>C25-D25</f>
        <v>167864600543.65131</v>
      </c>
      <c r="F25" s="41">
        <v>2265710919.8779998</v>
      </c>
      <c r="G25" s="41">
        <v>26237260861.639999</v>
      </c>
      <c r="H25" s="41">
        <f>E25+F25+G25</f>
        <v>196367572325.16931</v>
      </c>
    </row>
    <row r="26" spans="1:10" x14ac:dyDescent="0.4">
      <c r="A26" s="30">
        <v>2</v>
      </c>
      <c r="B26" s="30" t="s">
        <v>19</v>
      </c>
      <c r="C26" s="41">
        <v>4724460890.7114</v>
      </c>
      <c r="D26" s="41">
        <v>0</v>
      </c>
      <c r="E26" s="41">
        <f>C26-D26</f>
        <v>4724460890.7114</v>
      </c>
      <c r="F26" s="41">
        <v>46715689.069700003</v>
      </c>
      <c r="G26" s="41">
        <v>0</v>
      </c>
      <c r="H26" s="41">
        <f>E26+F26+G26</f>
        <v>4771176579.7811003</v>
      </c>
    </row>
    <row r="27" spans="1:10" x14ac:dyDescent="0.4">
      <c r="A27" s="30">
        <v>3</v>
      </c>
      <c r="B27" s="30" t="s">
        <v>4</v>
      </c>
      <c r="C27" s="41">
        <v>2362230445.3557</v>
      </c>
      <c r="D27" s="41">
        <v>0</v>
      </c>
      <c r="E27" s="41">
        <f>C27-D27</f>
        <v>2362230445.3557</v>
      </c>
      <c r="F27" s="26">
        <v>23357844.5348</v>
      </c>
      <c r="G27" s="41">
        <v>0</v>
      </c>
      <c r="H27" s="41">
        <f>E27+F27+G27</f>
        <v>2385588289.8905001</v>
      </c>
    </row>
    <row r="28" spans="1:10" ht="42" x14ac:dyDescent="0.4">
      <c r="A28" s="30">
        <v>4</v>
      </c>
      <c r="B28" s="33" t="s">
        <v>5</v>
      </c>
      <c r="C28" s="41">
        <v>7937094296.3950996</v>
      </c>
      <c r="D28" s="41">
        <v>0</v>
      </c>
      <c r="E28" s="41">
        <f>C28-D28</f>
        <v>7937094296.3950996</v>
      </c>
      <c r="F28" s="42">
        <v>78482357.636999995</v>
      </c>
      <c r="G28" s="41">
        <v>0</v>
      </c>
      <c r="H28" s="41">
        <f>E28+F28+G28</f>
        <v>8015576654.0320997</v>
      </c>
    </row>
    <row r="29" spans="1:10" ht="21.6" thickBot="1" x14ac:dyDescent="0.45">
      <c r="A29" s="30">
        <v>5</v>
      </c>
      <c r="B29" s="30" t="s">
        <v>6</v>
      </c>
      <c r="C29" s="41">
        <v>4724460890.7114</v>
      </c>
      <c r="D29" s="41">
        <v>112119855</v>
      </c>
      <c r="E29" s="41">
        <f>C29-D29</f>
        <v>4612341035.7114</v>
      </c>
      <c r="F29" s="41">
        <v>46715689.069700003</v>
      </c>
      <c r="G29" s="41">
        <v>1874090061.55</v>
      </c>
      <c r="H29" s="41">
        <f>E29+F29+G29</f>
        <v>6533146786.3311005</v>
      </c>
    </row>
    <row r="30" spans="1:10" ht="22.2" thickTop="1" thickBot="1" x14ac:dyDescent="0.45">
      <c r="A30" s="30"/>
      <c r="B30" s="39" t="s">
        <v>878</v>
      </c>
      <c r="C30" s="43">
        <f t="shared" ref="C30:H30" si="1">SUM(C25:C29)</f>
        <v>248884599722.67493</v>
      </c>
      <c r="D30" s="43">
        <f t="shared" si="1"/>
        <v>61383872510.849998</v>
      </c>
      <c r="E30" s="43">
        <f t="shared" si="1"/>
        <v>187500727211.82492</v>
      </c>
      <c r="F30" s="43">
        <f t="shared" si="1"/>
        <v>2460982500.1891994</v>
      </c>
      <c r="G30" s="43">
        <f t="shared" si="1"/>
        <v>28111350923.189999</v>
      </c>
      <c r="H30" s="43">
        <f t="shared" si="1"/>
        <v>218073060635.2041</v>
      </c>
    </row>
    <row r="31" spans="1:10" ht="30.75" customHeight="1" thickTop="1" x14ac:dyDescent="0.4">
      <c r="D31" s="44"/>
      <c r="E31" s="44"/>
      <c r="F31" s="45"/>
      <c r="G31" s="45"/>
      <c r="H31" s="117"/>
    </row>
    <row r="32" spans="1:10" x14ac:dyDescent="0.4">
      <c r="A32" s="133" t="s">
        <v>886</v>
      </c>
      <c r="B32" s="133"/>
      <c r="C32" s="133"/>
      <c r="E32" s="44"/>
      <c r="F32" s="44"/>
    </row>
    <row r="33" spans="1:7" ht="12.75" hidden="1" customHeight="1" x14ac:dyDescent="0.4">
      <c r="A33" s="132" t="s">
        <v>887</v>
      </c>
      <c r="B33" s="132"/>
      <c r="C33" s="132"/>
      <c r="D33" s="132"/>
      <c r="E33" s="132"/>
      <c r="F33" s="132"/>
      <c r="G33" s="132"/>
    </row>
    <row r="34" spans="1:7" x14ac:dyDescent="0.4">
      <c r="B34" s="46"/>
      <c r="C34" s="46"/>
      <c r="D34" s="46"/>
      <c r="E34" s="46"/>
      <c r="F34" s="46"/>
    </row>
    <row r="35" spans="1:7" ht="42.75" customHeight="1" x14ac:dyDescent="0.4">
      <c r="B35" s="46"/>
      <c r="C35" s="46"/>
      <c r="D35" s="46"/>
      <c r="E35" s="46"/>
      <c r="F35" s="46"/>
    </row>
    <row r="36" spans="1:7" x14ac:dyDescent="0.4">
      <c r="B36" s="48"/>
      <c r="C36" s="46"/>
      <c r="D36" s="46"/>
      <c r="E36" s="46"/>
      <c r="F36" s="46"/>
    </row>
    <row r="37" spans="1:7" ht="22.8" x14ac:dyDescent="0.4">
      <c r="B37" s="26"/>
      <c r="C37" s="127" t="s">
        <v>29</v>
      </c>
      <c r="D37" s="127"/>
      <c r="E37" s="127"/>
      <c r="F37" s="127"/>
      <c r="G37" s="127"/>
    </row>
    <row r="38" spans="1:7" ht="22.8" x14ac:dyDescent="0.4">
      <c r="B38" s="26"/>
      <c r="C38" s="127" t="s">
        <v>936</v>
      </c>
      <c r="D38" s="127"/>
      <c r="E38" s="127"/>
      <c r="F38" s="127"/>
      <c r="G38" s="127"/>
    </row>
    <row r="39" spans="1:7" ht="35.25" customHeight="1" x14ac:dyDescent="0.4">
      <c r="B39" s="26"/>
      <c r="C39" s="127" t="s">
        <v>937</v>
      </c>
      <c r="D39" s="127"/>
      <c r="E39" s="127"/>
      <c r="F39" s="127"/>
      <c r="G39" s="127"/>
    </row>
    <row r="40" spans="1:7" ht="22.8" x14ac:dyDescent="0.4">
      <c r="B40" s="26"/>
      <c r="C40" s="127" t="s">
        <v>30</v>
      </c>
      <c r="D40" s="127"/>
      <c r="E40" s="127"/>
      <c r="F40" s="127"/>
      <c r="G40" s="127"/>
    </row>
  </sheetData>
  <mergeCells count="10">
    <mergeCell ref="C39:G39"/>
    <mergeCell ref="C40:G40"/>
    <mergeCell ref="A1:H1"/>
    <mergeCell ref="A2:H2"/>
    <mergeCell ref="A21:H21"/>
    <mergeCell ref="A33:G33"/>
    <mergeCell ref="C37:G37"/>
    <mergeCell ref="C38:G38"/>
    <mergeCell ref="A32:C32"/>
    <mergeCell ref="A3:F3"/>
  </mergeCells>
  <phoneticPr fontId="3" type="noConversion"/>
  <pageMargins left="0.74803149606299213" right="0.74803149606299213" top="0.39370078740157483" bottom="0.41" header="0.51181102362204722" footer="0.51181102362204722"/>
  <pageSetup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4"/>
  <sheetViews>
    <sheetView tabSelected="1" zoomScale="70" zoomScaleNormal="70" workbookViewId="0">
      <selection activeCell="P14" sqref="P14"/>
    </sheetView>
  </sheetViews>
  <sheetFormatPr defaultColWidth="8.88671875" defaultRowHeight="13.2" x14ac:dyDescent="0.25"/>
  <cols>
    <col min="1" max="1" width="4.109375" style="49" bestFit="1" customWidth="1"/>
    <col min="2" max="2" width="22.44140625" style="49" customWidth="1"/>
    <col min="3" max="3" width="7.44140625" style="49" customWidth="1"/>
    <col min="4" max="4" width="25.5546875" style="49" customWidth="1"/>
    <col min="5" max="5" width="23.6640625" style="49" customWidth="1"/>
    <col min="6" max="6" width="28.33203125" style="49" customWidth="1"/>
    <col min="7" max="7" width="21.33203125" style="49" customWidth="1"/>
    <col min="8" max="8" width="24.44140625" style="49" customWidth="1"/>
    <col min="9" max="9" width="22.6640625" style="49" customWidth="1"/>
    <col min="10" max="10" width="25.5546875" style="49" customWidth="1"/>
    <col min="11" max="11" width="19.5546875" style="49" customWidth="1"/>
    <col min="12" max="17" width="22" style="49" customWidth="1"/>
    <col min="18" max="18" width="24.33203125" style="49" bestFit="1" customWidth="1"/>
    <col min="19" max="19" width="24.109375" style="49" customWidth="1"/>
    <col min="20" max="20" width="6.44140625" style="49" customWidth="1"/>
    <col min="21" max="21" width="8.88671875" style="49"/>
    <col min="22" max="22" width="16.33203125" style="49" bestFit="1" customWidth="1"/>
    <col min="23" max="23" width="16.88671875" style="49" bestFit="1" customWidth="1"/>
    <col min="24" max="24" width="21" style="49" customWidth="1"/>
    <col min="25" max="25" width="8.88671875" style="49"/>
    <col min="26" max="26" width="17.44140625" style="49" customWidth="1"/>
    <col min="27" max="27" width="12.33203125" style="49" bestFit="1" customWidth="1"/>
    <col min="28" max="28" width="17.88671875" style="49" customWidth="1"/>
    <col min="29" max="30" width="8.88671875" style="49"/>
    <col min="31" max="31" width="17.88671875" style="49" bestFit="1" customWidth="1"/>
    <col min="32" max="32" width="16.33203125" style="49" bestFit="1" customWidth="1"/>
    <col min="33" max="33" width="17.88671875" style="49" bestFit="1" customWidth="1"/>
    <col min="34" max="16384" width="8.88671875" style="49"/>
  </cols>
  <sheetData>
    <row r="1" spans="1:33" ht="22.8" x14ac:dyDescent="0.4">
      <c r="A1" s="134" t="s">
        <v>892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1:33" ht="24.6" x14ac:dyDescent="0.4">
      <c r="A2" s="135" t="s">
        <v>893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1:33" ht="18" customHeight="1" x14ac:dyDescent="0.35">
      <c r="H3" s="50" t="s">
        <v>23</v>
      </c>
    </row>
    <row r="4" spans="1:33" ht="17.399999999999999" x14ac:dyDescent="0.3">
      <c r="A4" s="136" t="s">
        <v>900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33" ht="20.399999999999999" x14ac:dyDescent="0.35">
      <c r="A5" s="51"/>
      <c r="B5" s="51"/>
      <c r="C5" s="51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51"/>
    </row>
    <row r="6" spans="1:33" ht="15.6" x14ac:dyDescent="0.3">
      <c r="A6" s="52"/>
      <c r="B6" s="52">
        <v>2</v>
      </c>
      <c r="C6" s="52">
        <v>3</v>
      </c>
      <c r="D6" s="52">
        <v>4</v>
      </c>
      <c r="E6" s="52">
        <v>5</v>
      </c>
      <c r="F6" s="52" t="s">
        <v>8</v>
      </c>
      <c r="G6" s="52">
        <v>7</v>
      </c>
      <c r="H6" s="52">
        <v>8</v>
      </c>
      <c r="I6" s="52">
        <v>9</v>
      </c>
      <c r="J6" s="52" t="s">
        <v>9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52">
        <v>16</v>
      </c>
      <c r="Q6" s="52">
        <v>17</v>
      </c>
      <c r="R6" s="52" t="s">
        <v>902</v>
      </c>
      <c r="S6" s="52" t="s">
        <v>903</v>
      </c>
      <c r="T6" s="53"/>
    </row>
    <row r="7" spans="1:33" ht="12.75" customHeight="1" x14ac:dyDescent="0.3">
      <c r="A7" s="138" t="s">
        <v>0</v>
      </c>
      <c r="B7" s="138" t="s">
        <v>20</v>
      </c>
      <c r="C7" s="138" t="s">
        <v>1</v>
      </c>
      <c r="D7" s="138" t="s">
        <v>894</v>
      </c>
      <c r="E7" s="138" t="s">
        <v>31</v>
      </c>
      <c r="F7" s="138" t="s">
        <v>2</v>
      </c>
      <c r="G7" s="144" t="s">
        <v>24</v>
      </c>
      <c r="H7" s="145"/>
      <c r="I7" s="146"/>
      <c r="J7" s="138" t="s">
        <v>14</v>
      </c>
      <c r="K7" s="138" t="s">
        <v>891</v>
      </c>
      <c r="L7" s="138" t="s">
        <v>895</v>
      </c>
      <c r="M7" s="138" t="s">
        <v>896</v>
      </c>
      <c r="N7" s="138" t="s">
        <v>897</v>
      </c>
      <c r="O7" s="138" t="s">
        <v>73</v>
      </c>
      <c r="P7" s="138" t="s">
        <v>898</v>
      </c>
      <c r="Q7" s="138" t="s">
        <v>899</v>
      </c>
      <c r="R7" s="138" t="s">
        <v>26</v>
      </c>
      <c r="S7" s="138" t="s">
        <v>15</v>
      </c>
      <c r="T7" s="140" t="s">
        <v>0</v>
      </c>
    </row>
    <row r="8" spans="1:33" ht="50.25" customHeight="1" x14ac:dyDescent="0.3">
      <c r="A8" s="139"/>
      <c r="B8" s="139"/>
      <c r="C8" s="139"/>
      <c r="D8" s="139"/>
      <c r="E8" s="139"/>
      <c r="F8" s="139"/>
      <c r="G8" s="54" t="s">
        <v>3</v>
      </c>
      <c r="H8" s="54" t="s">
        <v>13</v>
      </c>
      <c r="I8" s="54" t="s">
        <v>901</v>
      </c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1"/>
    </row>
    <row r="9" spans="1:33" ht="30" customHeight="1" x14ac:dyDescent="0.3">
      <c r="A9" s="53"/>
      <c r="B9" s="53"/>
      <c r="C9" s="53"/>
      <c r="D9" s="55" t="s">
        <v>879</v>
      </c>
      <c r="E9" s="55" t="s">
        <v>879</v>
      </c>
      <c r="F9" s="55" t="s">
        <v>879</v>
      </c>
      <c r="G9" s="55" t="s">
        <v>879</v>
      </c>
      <c r="H9" s="55" t="s">
        <v>879</v>
      </c>
      <c r="I9" s="55" t="s">
        <v>879</v>
      </c>
      <c r="J9" s="55" t="s">
        <v>879</v>
      </c>
      <c r="K9" s="55" t="s">
        <v>879</v>
      </c>
      <c r="L9" s="55" t="s">
        <v>879</v>
      </c>
      <c r="M9" s="55" t="s">
        <v>879</v>
      </c>
      <c r="N9" s="55" t="s">
        <v>879</v>
      </c>
      <c r="O9" s="55" t="s">
        <v>879</v>
      </c>
      <c r="P9" s="55" t="s">
        <v>879</v>
      </c>
      <c r="Q9" s="55" t="s">
        <v>879</v>
      </c>
      <c r="R9" s="55" t="s">
        <v>879</v>
      </c>
      <c r="S9" s="55" t="s">
        <v>879</v>
      </c>
      <c r="T9" s="53"/>
    </row>
    <row r="10" spans="1:33" ht="30" customHeight="1" x14ac:dyDescent="0.3">
      <c r="A10" s="53">
        <v>1</v>
      </c>
      <c r="B10" s="56" t="s">
        <v>36</v>
      </c>
      <c r="C10" s="57">
        <v>17</v>
      </c>
      <c r="D10" s="58">
        <v>3033230113.7021003</v>
      </c>
      <c r="E10" s="58">
        <v>368069503.59939998</v>
      </c>
      <c r="F10" s="59">
        <f>D10+E10</f>
        <v>3401299617.3015003</v>
      </c>
      <c r="G10" s="58">
        <v>90495551.450000003</v>
      </c>
      <c r="H10" s="58">
        <v>0</v>
      </c>
      <c r="I10" s="58">
        <v>690005727.16999996</v>
      </c>
      <c r="J10" s="58">
        <f>F10-G10-H10-I10</f>
        <v>2620798338.6815004</v>
      </c>
      <c r="K10" s="58">
        <v>36170455.066299997</v>
      </c>
      <c r="L10" s="58">
        <v>84827709.253900006</v>
      </c>
      <c r="M10" s="58">
        <f>L10/2</f>
        <v>42413854.626950003</v>
      </c>
      <c r="N10" s="58">
        <f>L10-M10</f>
        <v>42413854.626950003</v>
      </c>
      <c r="O10" s="58">
        <v>1967629847.6749001</v>
      </c>
      <c r="P10" s="60"/>
      <c r="Q10" s="58">
        <f>O10-P10</f>
        <v>1967629847.6749001</v>
      </c>
      <c r="R10" s="60">
        <f>F10+K10+L10+O10</f>
        <v>5489927629.2966003</v>
      </c>
      <c r="S10" s="61">
        <f>J10+K10+N10+Q10</f>
        <v>4667012496.0496502</v>
      </c>
      <c r="T10" s="53">
        <v>1</v>
      </c>
      <c r="AG10" s="62">
        <v>0</v>
      </c>
    </row>
    <row r="11" spans="1:33" ht="30" customHeight="1" x14ac:dyDescent="0.3">
      <c r="A11" s="53">
        <v>2</v>
      </c>
      <c r="B11" s="56" t="s">
        <v>37</v>
      </c>
      <c r="C11" s="63">
        <v>21</v>
      </c>
      <c r="D11" s="58">
        <v>3226835227.3645</v>
      </c>
      <c r="E11" s="58">
        <v>0</v>
      </c>
      <c r="F11" s="59">
        <f t="shared" ref="F11:F45" si="0">D11+E11</f>
        <v>3226835227.3645</v>
      </c>
      <c r="G11" s="58">
        <v>102331326.8</v>
      </c>
      <c r="H11" s="58">
        <v>0</v>
      </c>
      <c r="I11" s="58">
        <v>533915147.28000003</v>
      </c>
      <c r="J11" s="58">
        <f t="shared" ref="J11:J45" si="1">F11-G11-H11-I11</f>
        <v>2590588753.2844996</v>
      </c>
      <c r="K11" s="58">
        <v>31907096.836800002</v>
      </c>
      <c r="L11" s="58">
        <v>90242095.131799996</v>
      </c>
      <c r="M11" s="58">
        <v>0</v>
      </c>
      <c r="N11" s="58">
        <f t="shared" ref="N11:N45" si="2">L11-M11</f>
        <v>90242095.131799996</v>
      </c>
      <c r="O11" s="58">
        <v>2093527291.9737</v>
      </c>
      <c r="P11" s="60"/>
      <c r="Q11" s="58">
        <f t="shared" ref="Q11:Q45" si="3">O11-P11</f>
        <v>2093527291.9737</v>
      </c>
      <c r="R11" s="60">
        <f t="shared" ref="R11:R45" si="4">F11+K11+L11+O11</f>
        <v>5442511711.3068008</v>
      </c>
      <c r="S11" s="61">
        <f t="shared" ref="S11:S45" si="5">J11+K11+N11+Q11</f>
        <v>4806265237.2268</v>
      </c>
      <c r="T11" s="53">
        <v>2</v>
      </c>
      <c r="AG11" s="62">
        <v>0</v>
      </c>
    </row>
    <row r="12" spans="1:33" ht="30" customHeight="1" x14ac:dyDescent="0.3">
      <c r="A12" s="53">
        <v>3</v>
      </c>
      <c r="B12" s="56" t="s">
        <v>38</v>
      </c>
      <c r="C12" s="63">
        <v>31</v>
      </c>
      <c r="D12" s="58">
        <v>3256821953.5388002</v>
      </c>
      <c r="E12" s="58">
        <v>7343809970.2775002</v>
      </c>
      <c r="F12" s="59">
        <f t="shared" si="0"/>
        <v>10600631923.816299</v>
      </c>
      <c r="G12" s="58">
        <v>80009252.760000005</v>
      </c>
      <c r="H12" s="58">
        <v>0</v>
      </c>
      <c r="I12" s="58">
        <v>1240857304.6299999</v>
      </c>
      <c r="J12" s="58">
        <f t="shared" si="1"/>
        <v>9279765366.4263</v>
      </c>
      <c r="K12" s="58">
        <v>144729311.67649999</v>
      </c>
      <c r="L12" s="58">
        <v>91080707.829999998</v>
      </c>
      <c r="M12" s="58">
        <f>L12/2</f>
        <v>45540353.914999999</v>
      </c>
      <c r="N12" s="58">
        <f t="shared" si="2"/>
        <v>45540353.914999999</v>
      </c>
      <c r="O12" s="58">
        <v>2199262903.0957999</v>
      </c>
      <c r="P12" s="60"/>
      <c r="Q12" s="58">
        <f t="shared" si="3"/>
        <v>2199262903.0957999</v>
      </c>
      <c r="R12" s="60">
        <f t="shared" si="4"/>
        <v>13035704846.4186</v>
      </c>
      <c r="S12" s="61">
        <f t="shared" si="5"/>
        <v>11669297935.113602</v>
      </c>
      <c r="T12" s="53">
        <v>3</v>
      </c>
      <c r="AG12" s="62">
        <v>0</v>
      </c>
    </row>
    <row r="13" spans="1:33" ht="30" customHeight="1" x14ac:dyDescent="0.3">
      <c r="A13" s="53">
        <v>4</v>
      </c>
      <c r="B13" s="56" t="s">
        <v>39</v>
      </c>
      <c r="C13" s="63">
        <v>21</v>
      </c>
      <c r="D13" s="58">
        <v>3220790131.4580002</v>
      </c>
      <c r="E13" s="58">
        <v>0</v>
      </c>
      <c r="F13" s="59">
        <f t="shared" si="0"/>
        <v>3220790131.4580002</v>
      </c>
      <c r="G13" s="58">
        <v>86007208.379999995</v>
      </c>
      <c r="H13" s="58">
        <v>0</v>
      </c>
      <c r="I13" s="58">
        <v>354233251.26999998</v>
      </c>
      <c r="J13" s="58">
        <f t="shared" si="1"/>
        <v>2780549671.8080001</v>
      </c>
      <c r="K13" s="58">
        <v>31847322.651900001</v>
      </c>
      <c r="L13" s="58">
        <v>90073037.190799996</v>
      </c>
      <c r="M13" s="58">
        <v>0</v>
      </c>
      <c r="N13" s="58">
        <f t="shared" si="2"/>
        <v>90073037.190799996</v>
      </c>
      <c r="O13" s="58">
        <v>2372491105.7479</v>
      </c>
      <c r="P13" s="60"/>
      <c r="Q13" s="58">
        <f t="shared" si="3"/>
        <v>2372491105.7479</v>
      </c>
      <c r="R13" s="60">
        <f t="shared" si="4"/>
        <v>5715201597.0486002</v>
      </c>
      <c r="S13" s="61">
        <f t="shared" si="5"/>
        <v>5274961137.3985996</v>
      </c>
      <c r="T13" s="53">
        <v>4</v>
      </c>
      <c r="AG13" s="62">
        <v>0</v>
      </c>
    </row>
    <row r="14" spans="1:33" ht="30" customHeight="1" x14ac:dyDescent="0.3">
      <c r="A14" s="53">
        <v>5</v>
      </c>
      <c r="B14" s="56" t="s">
        <v>40</v>
      </c>
      <c r="C14" s="63">
        <v>20</v>
      </c>
      <c r="D14" s="58">
        <v>3874718437.2716002</v>
      </c>
      <c r="E14" s="58">
        <v>0</v>
      </c>
      <c r="F14" s="59">
        <f t="shared" si="0"/>
        <v>3874718437.2716002</v>
      </c>
      <c r="G14" s="58">
        <v>222151610.31</v>
      </c>
      <c r="H14" s="58">
        <v>201255000</v>
      </c>
      <c r="I14" s="58">
        <v>837767713.95000005</v>
      </c>
      <c r="J14" s="58">
        <f t="shared" si="1"/>
        <v>2613544113.0116005</v>
      </c>
      <c r="K14" s="58">
        <v>38313396.164700001</v>
      </c>
      <c r="L14" s="58">
        <v>108360881.5413</v>
      </c>
      <c r="M14" s="58">
        <v>0</v>
      </c>
      <c r="N14" s="58">
        <f t="shared" si="2"/>
        <v>108360881.5413</v>
      </c>
      <c r="O14" s="58">
        <v>2291055923.0573001</v>
      </c>
      <c r="P14" s="60"/>
      <c r="Q14" s="58">
        <f t="shared" si="3"/>
        <v>2291055923.0573001</v>
      </c>
      <c r="R14" s="60">
        <f t="shared" si="4"/>
        <v>6312448638.0349007</v>
      </c>
      <c r="S14" s="61">
        <f t="shared" si="5"/>
        <v>5051274313.7749004</v>
      </c>
      <c r="T14" s="53">
        <v>5</v>
      </c>
      <c r="AG14" s="62">
        <v>0</v>
      </c>
    </row>
    <row r="15" spans="1:33" ht="30" customHeight="1" x14ac:dyDescent="0.3">
      <c r="A15" s="53">
        <v>6</v>
      </c>
      <c r="B15" s="56" t="s">
        <v>41</v>
      </c>
      <c r="C15" s="63">
        <v>8</v>
      </c>
      <c r="D15" s="58">
        <v>2866190323.6582003</v>
      </c>
      <c r="E15" s="58">
        <v>7046510493.2309999</v>
      </c>
      <c r="F15" s="59">
        <f t="shared" si="0"/>
        <v>9912700816.8892002</v>
      </c>
      <c r="G15" s="58">
        <v>172604749.97</v>
      </c>
      <c r="H15" s="58">
        <v>0</v>
      </c>
      <c r="I15" s="58">
        <v>1442203429.9000001</v>
      </c>
      <c r="J15" s="58">
        <f t="shared" si="1"/>
        <v>8297892637.0192013</v>
      </c>
      <c r="K15" s="58">
        <v>114406010.8537</v>
      </c>
      <c r="L15" s="58">
        <v>80156252.683799997</v>
      </c>
      <c r="M15" s="58">
        <f t="shared" ref="M15:M21" si="6">L15/2</f>
        <v>40078126.341899998</v>
      </c>
      <c r="N15" s="58">
        <f t="shared" si="2"/>
        <v>40078126.341899998</v>
      </c>
      <c r="O15" s="58">
        <v>1756598690.0411</v>
      </c>
      <c r="P15" s="60"/>
      <c r="Q15" s="58">
        <f t="shared" si="3"/>
        <v>1756598690.0411</v>
      </c>
      <c r="R15" s="60">
        <f t="shared" si="4"/>
        <v>11863861770.4678</v>
      </c>
      <c r="S15" s="61">
        <f t="shared" si="5"/>
        <v>10208975464.255901</v>
      </c>
      <c r="T15" s="53">
        <v>6</v>
      </c>
      <c r="AG15" s="62">
        <v>0</v>
      </c>
    </row>
    <row r="16" spans="1:33" ht="30" customHeight="1" x14ac:dyDescent="0.3">
      <c r="A16" s="53">
        <v>7</v>
      </c>
      <c r="B16" s="56" t="s">
        <v>42</v>
      </c>
      <c r="C16" s="63">
        <v>23</v>
      </c>
      <c r="D16" s="58">
        <v>3632799012.3667998</v>
      </c>
      <c r="E16" s="58">
        <v>0</v>
      </c>
      <c r="F16" s="59">
        <f t="shared" si="0"/>
        <v>3632799012.3667998</v>
      </c>
      <c r="G16" s="58">
        <v>55414264.829999998</v>
      </c>
      <c r="H16" s="58">
        <v>0</v>
      </c>
      <c r="I16" s="58">
        <v>1050065952.24</v>
      </c>
      <c r="J16" s="58">
        <f t="shared" si="1"/>
        <v>2527318795.2967997</v>
      </c>
      <c r="K16" s="58">
        <v>35921285.635499999</v>
      </c>
      <c r="L16" s="58">
        <v>101595331.32929999</v>
      </c>
      <c r="M16" s="58">
        <f t="shared" si="6"/>
        <v>50797665.664649993</v>
      </c>
      <c r="N16" s="58">
        <f t="shared" si="2"/>
        <v>50797665.664649993</v>
      </c>
      <c r="O16" s="58">
        <v>2243833279.4071999</v>
      </c>
      <c r="P16" s="60">
        <v>0</v>
      </c>
      <c r="Q16" s="58">
        <f t="shared" si="3"/>
        <v>2243833279.4071999</v>
      </c>
      <c r="R16" s="60">
        <f t="shared" si="4"/>
        <v>6014148908.7388</v>
      </c>
      <c r="S16" s="61">
        <f t="shared" si="5"/>
        <v>4857871026.0041494</v>
      </c>
      <c r="T16" s="53">
        <v>7</v>
      </c>
      <c r="AG16" s="62">
        <v>0</v>
      </c>
    </row>
    <row r="17" spans="1:33" ht="30" customHeight="1" x14ac:dyDescent="0.3">
      <c r="A17" s="53">
        <v>8</v>
      </c>
      <c r="B17" s="56" t="s">
        <v>43</v>
      </c>
      <c r="C17" s="63">
        <v>27</v>
      </c>
      <c r="D17" s="58">
        <v>4024620674.6883001</v>
      </c>
      <c r="E17" s="58">
        <v>0</v>
      </c>
      <c r="F17" s="59">
        <f t="shared" si="0"/>
        <v>4024620674.6883001</v>
      </c>
      <c r="G17" s="58">
        <v>38682179.93</v>
      </c>
      <c r="H17" s="58">
        <v>0</v>
      </c>
      <c r="I17" s="58">
        <v>586259531.51000011</v>
      </c>
      <c r="J17" s="58">
        <f t="shared" si="1"/>
        <v>3399678963.2483001</v>
      </c>
      <c r="K17" s="58">
        <v>39795636.460299999</v>
      </c>
      <c r="L17" s="58">
        <v>112553067.07799999</v>
      </c>
      <c r="M17" s="58">
        <v>0</v>
      </c>
      <c r="N17" s="58">
        <f t="shared" si="2"/>
        <v>112553067.07799999</v>
      </c>
      <c r="O17" s="58">
        <v>2246702400.1367998</v>
      </c>
      <c r="P17" s="60">
        <v>0</v>
      </c>
      <c r="Q17" s="58">
        <f t="shared" si="3"/>
        <v>2246702400.1367998</v>
      </c>
      <c r="R17" s="60">
        <f t="shared" si="4"/>
        <v>6423671778.3633995</v>
      </c>
      <c r="S17" s="61">
        <f t="shared" si="5"/>
        <v>5798730066.9233999</v>
      </c>
      <c r="T17" s="53">
        <v>8</v>
      </c>
      <c r="AG17" s="62">
        <v>0</v>
      </c>
    </row>
    <row r="18" spans="1:33" ht="30" customHeight="1" x14ac:dyDescent="0.3">
      <c r="A18" s="53">
        <v>9</v>
      </c>
      <c r="B18" s="56" t="s">
        <v>44</v>
      </c>
      <c r="C18" s="63">
        <v>18</v>
      </c>
      <c r="D18" s="58">
        <v>3257377376.4076996</v>
      </c>
      <c r="E18" s="58">
        <v>0</v>
      </c>
      <c r="F18" s="59">
        <f t="shared" si="0"/>
        <v>3257377376.4076996</v>
      </c>
      <c r="G18" s="58">
        <v>337825536.31</v>
      </c>
      <c r="H18" s="58">
        <v>633134951.91999996</v>
      </c>
      <c r="I18" s="58">
        <v>806591123.80000007</v>
      </c>
      <c r="J18" s="58">
        <f t="shared" si="1"/>
        <v>1479825764.3776994</v>
      </c>
      <c r="K18" s="58">
        <v>32209099.029199999</v>
      </c>
      <c r="L18" s="58">
        <v>91096240.858199999</v>
      </c>
      <c r="M18" s="58">
        <f t="shared" si="6"/>
        <v>45548120.429099999</v>
      </c>
      <c r="N18" s="58">
        <f t="shared" si="2"/>
        <v>45548120.429099999</v>
      </c>
      <c r="O18" s="58">
        <v>1916945653.8522999</v>
      </c>
      <c r="P18" s="60">
        <v>0</v>
      </c>
      <c r="Q18" s="58">
        <f t="shared" si="3"/>
        <v>1916945653.8522999</v>
      </c>
      <c r="R18" s="60">
        <f t="shared" si="4"/>
        <v>5297628370.1473999</v>
      </c>
      <c r="S18" s="61">
        <f t="shared" si="5"/>
        <v>3474528637.6882992</v>
      </c>
      <c r="T18" s="53">
        <v>9</v>
      </c>
      <c r="AG18" s="62">
        <v>0</v>
      </c>
    </row>
    <row r="19" spans="1:33" ht="30" customHeight="1" x14ac:dyDescent="0.3">
      <c r="A19" s="53">
        <v>10</v>
      </c>
      <c r="B19" s="56" t="s">
        <v>45</v>
      </c>
      <c r="C19" s="63">
        <v>25</v>
      </c>
      <c r="D19" s="58">
        <v>3289042242.2929001</v>
      </c>
      <c r="E19" s="58">
        <v>10665196440.8962</v>
      </c>
      <c r="F19" s="59">
        <f t="shared" si="0"/>
        <v>13954238683.1891</v>
      </c>
      <c r="G19" s="58">
        <v>57727995.840000004</v>
      </c>
      <c r="H19" s="58">
        <v>0</v>
      </c>
      <c r="I19" s="58">
        <v>1591644714.9300001</v>
      </c>
      <c r="J19" s="58">
        <f t="shared" si="1"/>
        <v>12304865972.4191</v>
      </c>
      <c r="K19" s="58">
        <v>187475765.4761</v>
      </c>
      <c r="L19" s="58">
        <v>91981784.630499989</v>
      </c>
      <c r="M19" s="58">
        <f t="shared" si="6"/>
        <v>45990892.315249994</v>
      </c>
      <c r="N19" s="58">
        <f t="shared" si="2"/>
        <v>45990892.315249994</v>
      </c>
      <c r="O19" s="58">
        <v>2335106803.9594002</v>
      </c>
      <c r="P19" s="60">
        <v>0</v>
      </c>
      <c r="Q19" s="58">
        <f t="shared" si="3"/>
        <v>2335106803.9594002</v>
      </c>
      <c r="R19" s="60">
        <f t="shared" si="4"/>
        <v>16568803037.255102</v>
      </c>
      <c r="S19" s="61">
        <f t="shared" si="5"/>
        <v>14873439434.169851</v>
      </c>
      <c r="T19" s="53">
        <v>10</v>
      </c>
      <c r="AG19" s="62">
        <v>0</v>
      </c>
    </row>
    <row r="20" spans="1:33" ht="30" customHeight="1" x14ac:dyDescent="0.3">
      <c r="A20" s="53">
        <v>11</v>
      </c>
      <c r="B20" s="56" t="s">
        <v>46</v>
      </c>
      <c r="C20" s="63">
        <v>13</v>
      </c>
      <c r="D20" s="58">
        <v>2898013863.8896003</v>
      </c>
      <c r="E20" s="58">
        <v>0</v>
      </c>
      <c r="F20" s="59">
        <f t="shared" si="0"/>
        <v>2898013863.8896003</v>
      </c>
      <c r="G20" s="58">
        <v>85077064.760000005</v>
      </c>
      <c r="H20" s="58">
        <v>0</v>
      </c>
      <c r="I20" s="58">
        <v>454663217.60500002</v>
      </c>
      <c r="J20" s="58">
        <f t="shared" si="1"/>
        <v>2358273581.5246</v>
      </c>
      <c r="K20" s="58">
        <v>28655695.901900001</v>
      </c>
      <c r="L20" s="58">
        <v>81046233.963500008</v>
      </c>
      <c r="M20" s="58">
        <v>0</v>
      </c>
      <c r="N20" s="58">
        <f t="shared" si="2"/>
        <v>81046233.963500008</v>
      </c>
      <c r="O20" s="58">
        <v>1877690395.7409999</v>
      </c>
      <c r="P20" s="60">
        <v>0</v>
      </c>
      <c r="Q20" s="58">
        <f t="shared" si="3"/>
        <v>1877690395.7409999</v>
      </c>
      <c r="R20" s="60">
        <f t="shared" si="4"/>
        <v>4885406189.4960003</v>
      </c>
      <c r="S20" s="61">
        <f t="shared" si="5"/>
        <v>4345665907.1309996</v>
      </c>
      <c r="T20" s="53">
        <v>11</v>
      </c>
      <c r="AG20" s="62">
        <v>0</v>
      </c>
    </row>
    <row r="21" spans="1:33" ht="30" customHeight="1" x14ac:dyDescent="0.3">
      <c r="A21" s="53">
        <v>12</v>
      </c>
      <c r="B21" s="56" t="s">
        <v>47</v>
      </c>
      <c r="C21" s="63">
        <v>18</v>
      </c>
      <c r="D21" s="58">
        <v>3028888950.7382002</v>
      </c>
      <c r="E21" s="58">
        <v>1296939934.9373</v>
      </c>
      <c r="F21" s="59">
        <f t="shared" si="0"/>
        <v>4325828885.6754999</v>
      </c>
      <c r="G21" s="58">
        <v>144369361.52000001</v>
      </c>
      <c r="H21" s="58">
        <v>0</v>
      </c>
      <c r="I21" s="58">
        <v>1086996907.23</v>
      </c>
      <c r="J21" s="58">
        <f t="shared" si="1"/>
        <v>3094462616.9254999</v>
      </c>
      <c r="K21" s="58">
        <v>44455893.725799993</v>
      </c>
      <c r="L21" s="58">
        <v>84706303.723900005</v>
      </c>
      <c r="M21" s="58">
        <f t="shared" si="6"/>
        <v>42353151.861950003</v>
      </c>
      <c r="N21" s="58">
        <f t="shared" si="2"/>
        <v>42353151.861950003</v>
      </c>
      <c r="O21" s="58">
        <v>2185309349.4295998</v>
      </c>
      <c r="P21" s="60">
        <v>0</v>
      </c>
      <c r="Q21" s="58">
        <f t="shared" si="3"/>
        <v>2185309349.4295998</v>
      </c>
      <c r="R21" s="60">
        <f t="shared" si="4"/>
        <v>6640300432.5547991</v>
      </c>
      <c r="S21" s="61">
        <f t="shared" si="5"/>
        <v>5366581011.9428501</v>
      </c>
      <c r="T21" s="53">
        <v>12</v>
      </c>
      <c r="AG21" s="62">
        <v>0</v>
      </c>
    </row>
    <row r="22" spans="1:33" ht="30" customHeight="1" x14ac:dyDescent="0.3">
      <c r="A22" s="53">
        <v>13</v>
      </c>
      <c r="B22" s="56" t="s">
        <v>48</v>
      </c>
      <c r="C22" s="63">
        <v>16</v>
      </c>
      <c r="D22" s="58">
        <v>2896378531.5549998</v>
      </c>
      <c r="E22" s="58">
        <v>0</v>
      </c>
      <c r="F22" s="59">
        <f t="shared" si="0"/>
        <v>2896378531.5549998</v>
      </c>
      <c r="G22" s="58">
        <v>186251942.97999999</v>
      </c>
      <c r="H22" s="58">
        <v>491490204.30000001</v>
      </c>
      <c r="I22" s="58">
        <v>657239078.72000003</v>
      </c>
      <c r="J22" s="58">
        <f t="shared" si="1"/>
        <v>1561397305.5549996</v>
      </c>
      <c r="K22" s="58">
        <v>28639525.663199998</v>
      </c>
      <c r="L22" s="58">
        <v>81000500.045999989</v>
      </c>
      <c r="M22" s="58">
        <v>0</v>
      </c>
      <c r="N22" s="58">
        <f t="shared" si="2"/>
        <v>81000500.045999989</v>
      </c>
      <c r="O22" s="58">
        <v>1851113164.3034</v>
      </c>
      <c r="P22" s="60">
        <v>0</v>
      </c>
      <c r="Q22" s="58">
        <f t="shared" si="3"/>
        <v>1851113164.3034</v>
      </c>
      <c r="R22" s="60">
        <f t="shared" si="4"/>
        <v>4857131721.5676003</v>
      </c>
      <c r="S22" s="61">
        <f t="shared" si="5"/>
        <v>3522150495.5675993</v>
      </c>
      <c r="T22" s="53">
        <v>13</v>
      </c>
      <c r="AG22" s="62">
        <v>0</v>
      </c>
    </row>
    <row r="23" spans="1:33" ht="30" customHeight="1" x14ac:dyDescent="0.3">
      <c r="A23" s="53">
        <v>14</v>
      </c>
      <c r="B23" s="56" t="s">
        <v>49</v>
      </c>
      <c r="C23" s="63">
        <v>17</v>
      </c>
      <c r="D23" s="58">
        <v>3257658510.0682001</v>
      </c>
      <c r="E23" s="58">
        <v>0</v>
      </c>
      <c r="F23" s="59">
        <f t="shared" si="0"/>
        <v>3257658510.0682001</v>
      </c>
      <c r="G23" s="58">
        <v>134272278.47</v>
      </c>
      <c r="H23" s="58">
        <v>0</v>
      </c>
      <c r="I23" s="58">
        <v>475585784.81</v>
      </c>
      <c r="J23" s="58">
        <f t="shared" si="1"/>
        <v>2647800446.7882004</v>
      </c>
      <c r="K23" s="58">
        <v>32211878.898200002</v>
      </c>
      <c r="L23" s="58">
        <v>91104103.079100013</v>
      </c>
      <c r="M23" s="58">
        <v>0</v>
      </c>
      <c r="N23" s="58">
        <f t="shared" si="2"/>
        <v>91104103.079100013</v>
      </c>
      <c r="O23" s="58">
        <v>2139939176.0397</v>
      </c>
      <c r="P23" s="60">
        <v>0</v>
      </c>
      <c r="Q23" s="58">
        <f t="shared" si="3"/>
        <v>2139939176.0397</v>
      </c>
      <c r="R23" s="60">
        <f t="shared" si="4"/>
        <v>5520913668.0852003</v>
      </c>
      <c r="S23" s="61">
        <f t="shared" si="5"/>
        <v>4911055604.8052006</v>
      </c>
      <c r="T23" s="53">
        <v>14</v>
      </c>
      <c r="AG23" s="62">
        <v>0</v>
      </c>
    </row>
    <row r="24" spans="1:33" ht="30" customHeight="1" x14ac:dyDescent="0.3">
      <c r="A24" s="53">
        <v>15</v>
      </c>
      <c r="B24" s="56" t="s">
        <v>50</v>
      </c>
      <c r="C24" s="63">
        <v>11</v>
      </c>
      <c r="D24" s="58">
        <v>3051154969.8856997</v>
      </c>
      <c r="E24" s="58">
        <v>0</v>
      </c>
      <c r="F24" s="59">
        <f t="shared" si="0"/>
        <v>3051154969.8856997</v>
      </c>
      <c r="G24" s="58">
        <v>88010682.840000004</v>
      </c>
      <c r="H24" s="58">
        <v>425281762.68000001</v>
      </c>
      <c r="I24" s="58">
        <v>316952198.44</v>
      </c>
      <c r="J24" s="58">
        <f t="shared" si="1"/>
        <v>2220910325.9256997</v>
      </c>
      <c r="K24" s="58">
        <v>30169962.281399999</v>
      </c>
      <c r="L24" s="58">
        <v>85328998.121600002</v>
      </c>
      <c r="M24" s="58">
        <v>0</v>
      </c>
      <c r="N24" s="58">
        <f t="shared" si="2"/>
        <v>85328998.121600002</v>
      </c>
      <c r="O24" s="58">
        <v>1911236573.3617001</v>
      </c>
      <c r="P24" s="60">
        <v>0</v>
      </c>
      <c r="Q24" s="58">
        <f t="shared" si="3"/>
        <v>1911236573.3617001</v>
      </c>
      <c r="R24" s="60">
        <f t="shared" si="4"/>
        <v>5077890503.6504002</v>
      </c>
      <c r="S24" s="61">
        <f t="shared" si="5"/>
        <v>4247645859.6904001</v>
      </c>
      <c r="T24" s="53">
        <v>15</v>
      </c>
      <c r="AG24" s="62">
        <v>0</v>
      </c>
    </row>
    <row r="25" spans="1:33" ht="30" customHeight="1" x14ac:dyDescent="0.3">
      <c r="A25" s="53">
        <v>16</v>
      </c>
      <c r="B25" s="56" t="s">
        <v>51</v>
      </c>
      <c r="C25" s="63">
        <v>27</v>
      </c>
      <c r="D25" s="58">
        <v>3367939277.5566998</v>
      </c>
      <c r="E25" s="58">
        <v>751997760.82679999</v>
      </c>
      <c r="F25" s="59">
        <f t="shared" si="0"/>
        <v>4119937038.3834996</v>
      </c>
      <c r="G25" s="58">
        <v>133288659.45999999</v>
      </c>
      <c r="H25" s="58">
        <v>0</v>
      </c>
      <c r="I25" s="58">
        <v>1649529654.8299999</v>
      </c>
      <c r="J25" s="58">
        <f t="shared" si="1"/>
        <v>2337118724.0934997</v>
      </c>
      <c r="K25" s="58">
        <v>45322535.0867</v>
      </c>
      <c r="L25" s="58">
        <v>94188229.4164</v>
      </c>
      <c r="M25" s="58">
        <f>L25/2</f>
        <v>47094114.7082</v>
      </c>
      <c r="N25" s="58">
        <f t="shared" si="2"/>
        <v>47094114.7082</v>
      </c>
      <c r="O25" s="58">
        <v>2114312800.3855</v>
      </c>
      <c r="P25" s="60">
        <v>0</v>
      </c>
      <c r="Q25" s="58">
        <f t="shared" si="3"/>
        <v>2114312800.3855</v>
      </c>
      <c r="R25" s="60">
        <f t="shared" si="4"/>
        <v>6373760603.2720995</v>
      </c>
      <c r="S25" s="61">
        <f t="shared" si="5"/>
        <v>4543848174.2738991</v>
      </c>
      <c r="T25" s="53">
        <v>16</v>
      </c>
      <c r="AG25" s="62">
        <v>0</v>
      </c>
    </row>
    <row r="26" spans="1:33" ht="30" customHeight="1" x14ac:dyDescent="0.3">
      <c r="A26" s="53">
        <v>17</v>
      </c>
      <c r="B26" s="56" t="s">
        <v>52</v>
      </c>
      <c r="C26" s="63">
        <v>27</v>
      </c>
      <c r="D26" s="58">
        <v>3622531117.2364998</v>
      </c>
      <c r="E26" s="58">
        <v>0</v>
      </c>
      <c r="F26" s="59">
        <f t="shared" si="0"/>
        <v>3622531117.2364998</v>
      </c>
      <c r="G26" s="58">
        <v>53213368.039999999</v>
      </c>
      <c r="H26" s="58">
        <v>0</v>
      </c>
      <c r="I26" s="58">
        <v>318131729.71000004</v>
      </c>
      <c r="J26" s="58">
        <f t="shared" si="1"/>
        <v>3251186019.4864998</v>
      </c>
      <c r="K26" s="58">
        <v>35819756.209600002</v>
      </c>
      <c r="L26" s="58">
        <v>101308178.03390001</v>
      </c>
      <c r="M26" s="58">
        <v>0</v>
      </c>
      <c r="N26" s="58">
        <f t="shared" si="2"/>
        <v>101308178.03390001</v>
      </c>
      <c r="O26" s="58">
        <v>2382338532.0974998</v>
      </c>
      <c r="P26" s="60">
        <v>0</v>
      </c>
      <c r="Q26" s="58">
        <f t="shared" si="3"/>
        <v>2382338532.0974998</v>
      </c>
      <c r="R26" s="60">
        <f t="shared" si="4"/>
        <v>6141997583.5774994</v>
      </c>
      <c r="S26" s="61">
        <f t="shared" si="5"/>
        <v>5770652485.8274994</v>
      </c>
      <c r="T26" s="53">
        <v>17</v>
      </c>
      <c r="AG26" s="62">
        <v>0</v>
      </c>
    </row>
    <row r="27" spans="1:33" ht="30" customHeight="1" x14ac:dyDescent="0.3">
      <c r="A27" s="53">
        <v>18</v>
      </c>
      <c r="B27" s="56" t="s">
        <v>53</v>
      </c>
      <c r="C27" s="63">
        <v>23</v>
      </c>
      <c r="D27" s="58">
        <v>4244216542.0360003</v>
      </c>
      <c r="E27" s="58">
        <v>0</v>
      </c>
      <c r="F27" s="59">
        <f t="shared" si="0"/>
        <v>4244216542.0360003</v>
      </c>
      <c r="G27" s="58">
        <v>687279853.72000003</v>
      </c>
      <c r="H27" s="58">
        <v>0</v>
      </c>
      <c r="I27" s="58">
        <v>358163054.51999998</v>
      </c>
      <c r="J27" s="58">
        <f t="shared" si="1"/>
        <v>3198773633.796</v>
      </c>
      <c r="K27" s="58">
        <v>41967010.609299995</v>
      </c>
      <c r="L27" s="58">
        <v>118694313.76550001</v>
      </c>
      <c r="M27" s="58">
        <v>0</v>
      </c>
      <c r="N27" s="58">
        <f t="shared" si="2"/>
        <v>118694313.76550001</v>
      </c>
      <c r="O27" s="58">
        <v>2688474438.5058999</v>
      </c>
      <c r="P27" s="60">
        <v>0</v>
      </c>
      <c r="Q27" s="58">
        <f t="shared" si="3"/>
        <v>2688474438.5058999</v>
      </c>
      <c r="R27" s="60">
        <f t="shared" si="4"/>
        <v>7093352304.9167004</v>
      </c>
      <c r="S27" s="61">
        <f t="shared" si="5"/>
        <v>6047909396.6767006</v>
      </c>
      <c r="T27" s="53">
        <v>18</v>
      </c>
      <c r="AG27" s="62">
        <v>0</v>
      </c>
    </row>
    <row r="28" spans="1:33" ht="30" customHeight="1" x14ac:dyDescent="0.3">
      <c r="A28" s="53">
        <v>19</v>
      </c>
      <c r="B28" s="56" t="s">
        <v>54</v>
      </c>
      <c r="C28" s="63">
        <v>44</v>
      </c>
      <c r="D28" s="58">
        <v>5138096632.2441998</v>
      </c>
      <c r="E28" s="58">
        <v>0</v>
      </c>
      <c r="F28" s="59">
        <f t="shared" si="0"/>
        <v>5138096632.2441998</v>
      </c>
      <c r="G28" s="58">
        <v>124682148.02</v>
      </c>
      <c r="H28" s="58">
        <v>292615190</v>
      </c>
      <c r="I28" s="58">
        <v>953322198.25999999</v>
      </c>
      <c r="J28" s="58">
        <f t="shared" si="1"/>
        <v>3767477095.9641991</v>
      </c>
      <c r="K28" s="58">
        <v>50805738.526200004</v>
      </c>
      <c r="L28" s="58">
        <v>143692681.03669998</v>
      </c>
      <c r="M28" s="58">
        <v>0</v>
      </c>
      <c r="N28" s="58">
        <f t="shared" si="2"/>
        <v>143692681.03669998</v>
      </c>
      <c r="O28" s="58">
        <v>3789957928.5112</v>
      </c>
      <c r="P28" s="60">
        <v>0</v>
      </c>
      <c r="Q28" s="58">
        <f t="shared" si="3"/>
        <v>3789957928.5112</v>
      </c>
      <c r="R28" s="60">
        <f t="shared" si="4"/>
        <v>9122552980.3183002</v>
      </c>
      <c r="S28" s="61">
        <f t="shared" si="5"/>
        <v>7751933444.0382986</v>
      </c>
      <c r="T28" s="53">
        <v>19</v>
      </c>
      <c r="AG28" s="62">
        <v>0</v>
      </c>
    </row>
    <row r="29" spans="1:33" ht="30" customHeight="1" x14ac:dyDescent="0.3">
      <c r="A29" s="53">
        <v>20</v>
      </c>
      <c r="B29" s="56" t="s">
        <v>55</v>
      </c>
      <c r="C29" s="63">
        <v>34</v>
      </c>
      <c r="D29" s="58">
        <v>3981878660.0003004</v>
      </c>
      <c r="E29" s="58">
        <v>0</v>
      </c>
      <c r="F29" s="59">
        <f t="shared" si="0"/>
        <v>3981878660.0003004</v>
      </c>
      <c r="G29" s="58">
        <v>176028006.62</v>
      </c>
      <c r="H29" s="58">
        <v>850000000</v>
      </c>
      <c r="I29" s="58">
        <v>400209728.72000003</v>
      </c>
      <c r="J29" s="58">
        <f t="shared" si="1"/>
        <v>2555640924.6603003</v>
      </c>
      <c r="K29" s="58">
        <v>39373001.4296</v>
      </c>
      <c r="L29" s="58">
        <v>111357738.31660001</v>
      </c>
      <c r="M29" s="58">
        <v>0</v>
      </c>
      <c r="N29" s="58">
        <f t="shared" si="2"/>
        <v>111357738.31660001</v>
      </c>
      <c r="O29" s="58">
        <v>2580047234.7950001</v>
      </c>
      <c r="P29" s="60">
        <v>0</v>
      </c>
      <c r="Q29" s="58">
        <f t="shared" si="3"/>
        <v>2580047234.7950001</v>
      </c>
      <c r="R29" s="60">
        <f t="shared" si="4"/>
        <v>6712656634.5415001</v>
      </c>
      <c r="S29" s="61">
        <f t="shared" si="5"/>
        <v>5286418899.2014999</v>
      </c>
      <c r="T29" s="53">
        <v>20</v>
      </c>
      <c r="AG29" s="62">
        <v>0</v>
      </c>
    </row>
    <row r="30" spans="1:33" ht="30" customHeight="1" x14ac:dyDescent="0.3">
      <c r="A30" s="53">
        <v>21</v>
      </c>
      <c r="B30" s="56" t="s">
        <v>56</v>
      </c>
      <c r="C30" s="63">
        <v>21</v>
      </c>
      <c r="D30" s="58">
        <v>3420453634.7333002</v>
      </c>
      <c r="E30" s="58">
        <v>0</v>
      </c>
      <c r="F30" s="59">
        <f t="shared" si="0"/>
        <v>3420453634.7333002</v>
      </c>
      <c r="G30" s="58">
        <v>82333068.079999998</v>
      </c>
      <c r="H30" s="58">
        <v>0</v>
      </c>
      <c r="I30" s="58">
        <v>345913013.31</v>
      </c>
      <c r="J30" s="58">
        <f t="shared" si="1"/>
        <v>2992207553.3433003</v>
      </c>
      <c r="K30" s="58">
        <v>33821604.657200001</v>
      </c>
      <c r="L30" s="58">
        <v>95656852.783100009</v>
      </c>
      <c r="M30" s="58">
        <f>L30/2</f>
        <v>47828426.391550004</v>
      </c>
      <c r="N30" s="58">
        <f t="shared" si="2"/>
        <v>47828426.391550004</v>
      </c>
      <c r="O30" s="58">
        <v>2012069954.223</v>
      </c>
      <c r="P30" s="60">
        <v>0</v>
      </c>
      <c r="Q30" s="58">
        <f t="shared" si="3"/>
        <v>2012069954.223</v>
      </c>
      <c r="R30" s="60">
        <f t="shared" si="4"/>
        <v>5562002046.3966007</v>
      </c>
      <c r="S30" s="61">
        <f t="shared" si="5"/>
        <v>5085927538.6150503</v>
      </c>
      <c r="T30" s="53">
        <v>21</v>
      </c>
      <c r="AG30" s="62">
        <v>0</v>
      </c>
    </row>
    <row r="31" spans="1:33" ht="30" customHeight="1" x14ac:dyDescent="0.3">
      <c r="A31" s="53">
        <v>22</v>
      </c>
      <c r="B31" s="56" t="s">
        <v>57</v>
      </c>
      <c r="C31" s="63">
        <v>21</v>
      </c>
      <c r="D31" s="58">
        <v>3580182353.4310002</v>
      </c>
      <c r="E31" s="58">
        <v>0</v>
      </c>
      <c r="F31" s="59">
        <f t="shared" si="0"/>
        <v>3580182353.4310002</v>
      </c>
      <c r="G31" s="58">
        <v>61368712.32</v>
      </c>
      <c r="H31" s="58">
        <v>267593824.09999999</v>
      </c>
      <c r="I31" s="58">
        <v>754825077.30000007</v>
      </c>
      <c r="J31" s="58">
        <f t="shared" si="1"/>
        <v>2496394739.711</v>
      </c>
      <c r="K31" s="58">
        <v>35401009.657900006</v>
      </c>
      <c r="L31" s="58">
        <v>100123846.9779</v>
      </c>
      <c r="M31" s="58">
        <f>L31/2</f>
        <v>50061923.488949999</v>
      </c>
      <c r="N31" s="58">
        <f t="shared" si="2"/>
        <v>50061923.488949999</v>
      </c>
      <c r="O31" s="58">
        <v>2119965237.3079</v>
      </c>
      <c r="P31" s="60">
        <v>0</v>
      </c>
      <c r="Q31" s="58">
        <f t="shared" si="3"/>
        <v>2119965237.3079</v>
      </c>
      <c r="R31" s="60">
        <f t="shared" si="4"/>
        <v>5835672447.3747005</v>
      </c>
      <c r="S31" s="61">
        <f t="shared" si="5"/>
        <v>4701822910.1657495</v>
      </c>
      <c r="T31" s="53">
        <v>22</v>
      </c>
      <c r="AG31" s="62">
        <v>0</v>
      </c>
    </row>
    <row r="32" spans="1:33" ht="30" customHeight="1" x14ac:dyDescent="0.3">
      <c r="A32" s="53">
        <v>23</v>
      </c>
      <c r="B32" s="56" t="s">
        <v>58</v>
      </c>
      <c r="C32" s="63">
        <v>16</v>
      </c>
      <c r="D32" s="58">
        <v>2883465356.6982999</v>
      </c>
      <c r="E32" s="58">
        <v>0</v>
      </c>
      <c r="F32" s="59">
        <f t="shared" si="0"/>
        <v>2883465356.6982999</v>
      </c>
      <c r="G32" s="58">
        <v>80347486.099999994</v>
      </c>
      <c r="H32" s="58">
        <v>632203900</v>
      </c>
      <c r="I32" s="58">
        <v>530278032.76999998</v>
      </c>
      <c r="J32" s="58">
        <f t="shared" si="1"/>
        <v>1640635937.8283</v>
      </c>
      <c r="K32" s="58">
        <v>28511839.585299999</v>
      </c>
      <c r="L32" s="58">
        <v>80639368.512500003</v>
      </c>
      <c r="M32" s="58">
        <f>L32/2</f>
        <v>40319684.256250001</v>
      </c>
      <c r="N32" s="58">
        <f t="shared" si="2"/>
        <v>40319684.256250001</v>
      </c>
      <c r="O32" s="58">
        <v>2022386250.8106999</v>
      </c>
      <c r="P32" s="60">
        <v>0</v>
      </c>
      <c r="Q32" s="58">
        <f t="shared" si="3"/>
        <v>2022386250.8106999</v>
      </c>
      <c r="R32" s="60">
        <f t="shared" si="4"/>
        <v>5015002815.6068001</v>
      </c>
      <c r="S32" s="61">
        <f t="shared" si="5"/>
        <v>3731853712.4805498</v>
      </c>
      <c r="T32" s="53">
        <v>23</v>
      </c>
      <c r="AG32" s="62">
        <v>0</v>
      </c>
    </row>
    <row r="33" spans="1:33" ht="30" customHeight="1" x14ac:dyDescent="0.3">
      <c r="A33" s="53">
        <v>24</v>
      </c>
      <c r="B33" s="56" t="s">
        <v>59</v>
      </c>
      <c r="C33" s="63">
        <v>20</v>
      </c>
      <c r="D33" s="58">
        <v>4339455929.2609997</v>
      </c>
      <c r="E33" s="58">
        <v>0</v>
      </c>
      <c r="F33" s="59">
        <f t="shared" si="0"/>
        <v>4339455929.2609997</v>
      </c>
      <c r="G33" s="58">
        <v>2729185836.0300002</v>
      </c>
      <c r="H33" s="58">
        <v>1000000000</v>
      </c>
      <c r="I33" s="58">
        <v>0</v>
      </c>
      <c r="J33" s="58">
        <f t="shared" si="1"/>
        <v>610270093.23099947</v>
      </c>
      <c r="K33" s="58">
        <v>42908742.100999996</v>
      </c>
      <c r="L33" s="58">
        <v>121357790.89929999</v>
      </c>
      <c r="M33" s="58">
        <v>0</v>
      </c>
      <c r="N33" s="58">
        <f t="shared" si="2"/>
        <v>121357790.89929999</v>
      </c>
      <c r="O33" s="58">
        <v>13263453099.898399</v>
      </c>
      <c r="P33" s="60">
        <v>1000000000</v>
      </c>
      <c r="Q33" s="58">
        <f t="shared" si="3"/>
        <v>12263453099.898399</v>
      </c>
      <c r="R33" s="60">
        <f t="shared" si="4"/>
        <v>17767175562.159698</v>
      </c>
      <c r="S33" s="61">
        <f t="shared" si="5"/>
        <v>13037989726.1297</v>
      </c>
      <c r="T33" s="53">
        <v>24</v>
      </c>
      <c r="AG33" s="62">
        <v>0</v>
      </c>
    </row>
    <row r="34" spans="1:33" ht="30" customHeight="1" x14ac:dyDescent="0.3">
      <c r="A34" s="53">
        <v>25</v>
      </c>
      <c r="B34" s="56" t="s">
        <v>60</v>
      </c>
      <c r="C34" s="63">
        <v>13</v>
      </c>
      <c r="D34" s="58">
        <v>2987276305.3992996</v>
      </c>
      <c r="E34" s="58">
        <v>0</v>
      </c>
      <c r="F34" s="59">
        <f t="shared" si="0"/>
        <v>2987276305.3992996</v>
      </c>
      <c r="G34" s="58">
        <v>73078018</v>
      </c>
      <c r="H34" s="58">
        <v>124722672.83</v>
      </c>
      <c r="I34" s="58">
        <v>279212234.36000001</v>
      </c>
      <c r="J34" s="58">
        <f t="shared" si="1"/>
        <v>2510263380.2092996</v>
      </c>
      <c r="K34" s="58">
        <v>29538327.077799998</v>
      </c>
      <c r="L34" s="58">
        <v>83542559.053300008</v>
      </c>
      <c r="M34" s="58">
        <v>0</v>
      </c>
      <c r="N34" s="58">
        <f t="shared" si="2"/>
        <v>83542559.053300008</v>
      </c>
      <c r="O34" s="58">
        <v>1767571844.8506</v>
      </c>
      <c r="P34" s="60">
        <v>0</v>
      </c>
      <c r="Q34" s="58">
        <f t="shared" si="3"/>
        <v>1767571844.8506</v>
      </c>
      <c r="R34" s="60">
        <f t="shared" si="4"/>
        <v>4867929036.3809996</v>
      </c>
      <c r="S34" s="61">
        <f t="shared" si="5"/>
        <v>4390916111.190999</v>
      </c>
      <c r="T34" s="53">
        <v>25</v>
      </c>
      <c r="AG34" s="62">
        <v>0</v>
      </c>
    </row>
    <row r="35" spans="1:33" ht="30" customHeight="1" x14ac:dyDescent="0.3">
      <c r="A35" s="53">
        <v>26</v>
      </c>
      <c r="B35" s="56" t="s">
        <v>61</v>
      </c>
      <c r="C35" s="63">
        <v>25</v>
      </c>
      <c r="D35" s="58">
        <v>3837023408.7448997</v>
      </c>
      <c r="E35" s="58">
        <v>0</v>
      </c>
      <c r="F35" s="59">
        <f t="shared" si="0"/>
        <v>3837023408.7448997</v>
      </c>
      <c r="G35" s="58">
        <v>48924779.93</v>
      </c>
      <c r="H35" s="58">
        <v>217827441</v>
      </c>
      <c r="I35" s="58">
        <v>419211168.08999997</v>
      </c>
      <c r="J35" s="58">
        <f t="shared" si="1"/>
        <v>3151060019.7248998</v>
      </c>
      <c r="K35" s="58">
        <v>37940665.964100003</v>
      </c>
      <c r="L35" s="58">
        <v>107306697.4534</v>
      </c>
      <c r="M35" s="58">
        <f>L35/2</f>
        <v>53653348.7267</v>
      </c>
      <c r="N35" s="58">
        <f t="shared" si="2"/>
        <v>53653348.7267</v>
      </c>
      <c r="O35" s="58">
        <v>2171867208.1556001</v>
      </c>
      <c r="P35" s="60">
        <v>0</v>
      </c>
      <c r="Q35" s="58">
        <f t="shared" si="3"/>
        <v>2171867208.1556001</v>
      </c>
      <c r="R35" s="60">
        <f t="shared" si="4"/>
        <v>6154137980.3179998</v>
      </c>
      <c r="S35" s="61">
        <f t="shared" si="5"/>
        <v>5414521242.5712996</v>
      </c>
      <c r="T35" s="53">
        <v>26</v>
      </c>
      <c r="AG35" s="62">
        <v>0</v>
      </c>
    </row>
    <row r="36" spans="1:33" ht="30" customHeight="1" x14ac:dyDescent="0.3">
      <c r="A36" s="53">
        <v>27</v>
      </c>
      <c r="B36" s="56" t="s">
        <v>62</v>
      </c>
      <c r="C36" s="63">
        <v>20</v>
      </c>
      <c r="D36" s="58">
        <v>3009462811.7905002</v>
      </c>
      <c r="E36" s="58">
        <v>0</v>
      </c>
      <c r="F36" s="59">
        <f t="shared" si="0"/>
        <v>3009462811.7905002</v>
      </c>
      <c r="G36" s="58">
        <v>158669498.15000001</v>
      </c>
      <c r="H36" s="58">
        <v>0</v>
      </c>
      <c r="I36" s="58">
        <v>1444489237.72</v>
      </c>
      <c r="J36" s="58">
        <f t="shared" si="1"/>
        <v>1406304075.9205</v>
      </c>
      <c r="K36" s="58">
        <v>29757708.285899997</v>
      </c>
      <c r="L36" s="58">
        <v>84163029.786799997</v>
      </c>
      <c r="M36" s="58">
        <v>0</v>
      </c>
      <c r="N36" s="58">
        <f t="shared" si="2"/>
        <v>84163029.786799997</v>
      </c>
      <c r="O36" s="58">
        <v>2187249032.2743001</v>
      </c>
      <c r="P36" s="60">
        <v>0</v>
      </c>
      <c r="Q36" s="58">
        <f t="shared" si="3"/>
        <v>2187249032.2743001</v>
      </c>
      <c r="R36" s="60">
        <f t="shared" si="4"/>
        <v>5310632582.1375008</v>
      </c>
      <c r="S36" s="61">
        <f t="shared" si="5"/>
        <v>3707473846.2674999</v>
      </c>
      <c r="T36" s="53">
        <v>27</v>
      </c>
      <c r="AG36" s="62">
        <v>0</v>
      </c>
    </row>
    <row r="37" spans="1:33" ht="30" customHeight="1" x14ac:dyDescent="0.3">
      <c r="A37" s="53">
        <v>28</v>
      </c>
      <c r="B37" s="56" t="s">
        <v>63</v>
      </c>
      <c r="C37" s="63">
        <v>18</v>
      </c>
      <c r="D37" s="58">
        <v>3015424894.6606002</v>
      </c>
      <c r="E37" s="58">
        <v>913355131.94480002</v>
      </c>
      <c r="F37" s="59">
        <f t="shared" si="0"/>
        <v>3928780026.6054001</v>
      </c>
      <c r="G37" s="58">
        <v>104099491.91</v>
      </c>
      <c r="H37" s="58">
        <v>951959613.62</v>
      </c>
      <c r="I37" s="58">
        <v>483099634.49000001</v>
      </c>
      <c r="J37" s="58">
        <f t="shared" si="1"/>
        <v>2389621286.5854006</v>
      </c>
      <c r="K37" s="58">
        <v>43454627.801699996</v>
      </c>
      <c r="L37" s="58">
        <v>84329766.1743</v>
      </c>
      <c r="M37" s="58">
        <f>L37/2</f>
        <v>42164883.08715</v>
      </c>
      <c r="N37" s="58">
        <f t="shared" si="2"/>
        <v>42164883.08715</v>
      </c>
      <c r="O37" s="58">
        <v>2102125268.4851</v>
      </c>
      <c r="P37" s="60">
        <v>0</v>
      </c>
      <c r="Q37" s="58">
        <f t="shared" si="3"/>
        <v>2102125268.4851</v>
      </c>
      <c r="R37" s="60">
        <f t="shared" si="4"/>
        <v>6158689689.0665007</v>
      </c>
      <c r="S37" s="61">
        <f t="shared" si="5"/>
        <v>4577366065.9593506</v>
      </c>
      <c r="T37" s="53">
        <v>28</v>
      </c>
      <c r="AG37" s="62">
        <v>0</v>
      </c>
    </row>
    <row r="38" spans="1:33" ht="30" customHeight="1" x14ac:dyDescent="0.3">
      <c r="A38" s="53">
        <v>29</v>
      </c>
      <c r="B38" s="56" t="s">
        <v>64</v>
      </c>
      <c r="C38" s="63">
        <v>30</v>
      </c>
      <c r="D38" s="58">
        <v>2954293376.5960002</v>
      </c>
      <c r="E38" s="58">
        <v>0</v>
      </c>
      <c r="F38" s="59">
        <f t="shared" si="0"/>
        <v>2954293376.5960002</v>
      </c>
      <c r="G38" s="58">
        <v>207012696.75</v>
      </c>
      <c r="H38" s="58">
        <v>0</v>
      </c>
      <c r="I38" s="58">
        <v>1629955441.2800002</v>
      </c>
      <c r="J38" s="58">
        <f t="shared" si="1"/>
        <v>1117325238.566</v>
      </c>
      <c r="K38" s="58">
        <v>29212190.3466</v>
      </c>
      <c r="L38" s="58">
        <v>82620154.161400005</v>
      </c>
      <c r="M38" s="58">
        <v>0</v>
      </c>
      <c r="N38" s="58">
        <f t="shared" si="2"/>
        <v>82620154.161400005</v>
      </c>
      <c r="O38" s="58">
        <v>2029985523.4024</v>
      </c>
      <c r="P38" s="60">
        <v>0</v>
      </c>
      <c r="Q38" s="58">
        <f t="shared" si="3"/>
        <v>2029985523.4024</v>
      </c>
      <c r="R38" s="60">
        <f t="shared" si="4"/>
        <v>5096111244.5064001</v>
      </c>
      <c r="S38" s="61">
        <f t="shared" si="5"/>
        <v>3259143106.4764004</v>
      </c>
      <c r="T38" s="53">
        <v>29</v>
      </c>
      <c r="AG38" s="62">
        <v>0</v>
      </c>
    </row>
    <row r="39" spans="1:33" ht="30" customHeight="1" x14ac:dyDescent="0.3">
      <c r="A39" s="53">
        <v>30</v>
      </c>
      <c r="B39" s="56" t="s">
        <v>65</v>
      </c>
      <c r="C39" s="63">
        <v>33</v>
      </c>
      <c r="D39" s="58">
        <v>3633200393.3960996</v>
      </c>
      <c r="E39" s="58">
        <v>0</v>
      </c>
      <c r="F39" s="59">
        <f t="shared" si="0"/>
        <v>3633200393.3960996</v>
      </c>
      <c r="G39" s="58">
        <v>449026038.25</v>
      </c>
      <c r="H39" s="58">
        <v>0</v>
      </c>
      <c r="I39" s="58">
        <v>1753339732.8599999</v>
      </c>
      <c r="J39" s="58">
        <f t="shared" si="1"/>
        <v>1430834622.2860997</v>
      </c>
      <c r="K39" s="58">
        <v>35925254.508199997</v>
      </c>
      <c r="L39" s="58">
        <v>101606556.40350001</v>
      </c>
      <c r="M39" s="58">
        <v>0</v>
      </c>
      <c r="N39" s="58">
        <f t="shared" si="2"/>
        <v>101606556.40350001</v>
      </c>
      <c r="O39" s="58">
        <v>3764068448.2779002</v>
      </c>
      <c r="P39" s="60">
        <v>0</v>
      </c>
      <c r="Q39" s="58">
        <f t="shared" si="3"/>
        <v>3764068448.2779002</v>
      </c>
      <c r="R39" s="60">
        <f t="shared" si="4"/>
        <v>7534800652.5857</v>
      </c>
      <c r="S39" s="61">
        <f t="shared" si="5"/>
        <v>5332434881.4757004</v>
      </c>
      <c r="T39" s="53">
        <v>30</v>
      </c>
      <c r="AG39" s="62">
        <v>0</v>
      </c>
    </row>
    <row r="40" spans="1:33" ht="30" customHeight="1" x14ac:dyDescent="0.3">
      <c r="A40" s="53">
        <v>31</v>
      </c>
      <c r="B40" s="56" t="s">
        <v>66</v>
      </c>
      <c r="C40" s="63">
        <v>17</v>
      </c>
      <c r="D40" s="58">
        <v>3382629294.3287001</v>
      </c>
      <c r="E40" s="58">
        <v>0</v>
      </c>
      <c r="F40" s="59">
        <f t="shared" si="0"/>
        <v>3382629294.3287001</v>
      </c>
      <c r="G40" s="58">
        <v>59905167.450000003</v>
      </c>
      <c r="H40" s="58">
        <v>1031399422.965</v>
      </c>
      <c r="I40" s="58">
        <v>698802354.51999998</v>
      </c>
      <c r="J40" s="58">
        <f t="shared" si="1"/>
        <v>1592522349.3937001</v>
      </c>
      <c r="K40" s="58">
        <v>33447595.824899998</v>
      </c>
      <c r="L40" s="58">
        <v>94599052.34269999</v>
      </c>
      <c r="M40" s="58">
        <f>L40/2</f>
        <v>47299526.171349995</v>
      </c>
      <c r="N40" s="58">
        <f t="shared" si="2"/>
        <v>47299526.171349995</v>
      </c>
      <c r="O40" s="58">
        <v>2146929858.5337</v>
      </c>
      <c r="P40" s="60">
        <v>0</v>
      </c>
      <c r="Q40" s="58">
        <f t="shared" si="3"/>
        <v>2146929858.5337</v>
      </c>
      <c r="R40" s="60">
        <f t="shared" si="4"/>
        <v>5657605801.0300007</v>
      </c>
      <c r="S40" s="61">
        <f t="shared" si="5"/>
        <v>3820199329.9236498</v>
      </c>
      <c r="T40" s="53">
        <v>31</v>
      </c>
      <c r="AG40" s="62">
        <v>0</v>
      </c>
    </row>
    <row r="41" spans="1:33" ht="30" customHeight="1" x14ac:dyDescent="0.3">
      <c r="A41" s="53">
        <v>32</v>
      </c>
      <c r="B41" s="56" t="s">
        <v>67</v>
      </c>
      <c r="C41" s="63">
        <v>23</v>
      </c>
      <c r="D41" s="58">
        <v>3493455651.8870001</v>
      </c>
      <c r="E41" s="58">
        <v>6434198800.0702</v>
      </c>
      <c r="F41" s="59">
        <f t="shared" si="0"/>
        <v>9927654451.9571991</v>
      </c>
      <c r="G41" s="58">
        <v>292520943.47000003</v>
      </c>
      <c r="H41" s="58">
        <v>0</v>
      </c>
      <c r="I41" s="58">
        <v>678191055.63</v>
      </c>
      <c r="J41" s="58">
        <f t="shared" si="1"/>
        <v>8956942452.8572006</v>
      </c>
      <c r="K41" s="58">
        <v>111820986.4885</v>
      </c>
      <c r="L41" s="58">
        <v>97698436.723000005</v>
      </c>
      <c r="M41" s="58">
        <f>L41/2</f>
        <v>48849218.361500002</v>
      </c>
      <c r="N41" s="58">
        <f t="shared" si="2"/>
        <v>48849218.361500002</v>
      </c>
      <c r="O41" s="58">
        <v>5178298007.4327002</v>
      </c>
      <c r="P41" s="60">
        <v>0</v>
      </c>
      <c r="Q41" s="58">
        <f t="shared" si="3"/>
        <v>5178298007.4327002</v>
      </c>
      <c r="R41" s="60">
        <f t="shared" si="4"/>
        <v>15315471882.601398</v>
      </c>
      <c r="S41" s="61">
        <f t="shared" si="5"/>
        <v>14295910665.1399</v>
      </c>
      <c r="T41" s="53">
        <v>32</v>
      </c>
      <c r="AG41" s="62">
        <v>0</v>
      </c>
    </row>
    <row r="42" spans="1:33" ht="30" customHeight="1" x14ac:dyDescent="0.3">
      <c r="A42" s="53">
        <v>33</v>
      </c>
      <c r="B42" s="56" t="s">
        <v>68</v>
      </c>
      <c r="C42" s="63">
        <v>23</v>
      </c>
      <c r="D42" s="58">
        <v>3569994530.8276997</v>
      </c>
      <c r="E42" s="58">
        <v>0</v>
      </c>
      <c r="F42" s="59">
        <f t="shared" si="0"/>
        <v>3569994530.8276997</v>
      </c>
      <c r="G42" s="58">
        <v>68150704.620000005</v>
      </c>
      <c r="H42" s="58">
        <v>0</v>
      </c>
      <c r="I42" s="58">
        <v>916187597.99000001</v>
      </c>
      <c r="J42" s="58">
        <f t="shared" si="1"/>
        <v>2585656228.2177</v>
      </c>
      <c r="K42" s="58">
        <v>35300271.996300004</v>
      </c>
      <c r="L42" s="58">
        <v>99838933.001199991</v>
      </c>
      <c r="M42" s="58">
        <v>0</v>
      </c>
      <c r="N42" s="58">
        <f t="shared" si="2"/>
        <v>99838933.001199991</v>
      </c>
      <c r="O42" s="58">
        <v>2173199663.1887002</v>
      </c>
      <c r="P42" s="60">
        <v>0</v>
      </c>
      <c r="Q42" s="58">
        <f t="shared" si="3"/>
        <v>2173199663.1887002</v>
      </c>
      <c r="R42" s="60">
        <f t="shared" si="4"/>
        <v>5878333399.0139008</v>
      </c>
      <c r="S42" s="61">
        <f t="shared" si="5"/>
        <v>4893995096.4039001</v>
      </c>
      <c r="T42" s="53">
        <v>33</v>
      </c>
      <c r="AG42" s="62">
        <v>0</v>
      </c>
    </row>
    <row r="43" spans="1:33" ht="30" customHeight="1" x14ac:dyDescent="0.3">
      <c r="A43" s="53">
        <v>34</v>
      </c>
      <c r="B43" s="56" t="s">
        <v>69</v>
      </c>
      <c r="C43" s="63">
        <v>16</v>
      </c>
      <c r="D43" s="58">
        <v>3120324377.5825996</v>
      </c>
      <c r="E43" s="58">
        <v>0</v>
      </c>
      <c r="F43" s="59">
        <f t="shared" si="0"/>
        <v>3120324377.5825996</v>
      </c>
      <c r="G43" s="58">
        <v>85537314.109999999</v>
      </c>
      <c r="H43" s="58">
        <v>0</v>
      </c>
      <c r="I43" s="58">
        <v>1069883621.3099999</v>
      </c>
      <c r="J43" s="58">
        <f t="shared" si="1"/>
        <v>1964903442.1625996</v>
      </c>
      <c r="K43" s="58">
        <v>30853912.5988</v>
      </c>
      <c r="L43" s="58">
        <v>87263398.804999992</v>
      </c>
      <c r="M43" s="58">
        <v>0</v>
      </c>
      <c r="N43" s="58">
        <f t="shared" si="2"/>
        <v>87263398.804999992</v>
      </c>
      <c r="O43" s="58">
        <v>1927766744.1987</v>
      </c>
      <c r="P43" s="60">
        <v>0</v>
      </c>
      <c r="Q43" s="58">
        <f t="shared" si="3"/>
        <v>1927766744.1987</v>
      </c>
      <c r="R43" s="60">
        <f t="shared" si="4"/>
        <v>5166208433.1850996</v>
      </c>
      <c r="S43" s="61">
        <f t="shared" si="5"/>
        <v>4010787497.7650995</v>
      </c>
      <c r="T43" s="53">
        <v>34</v>
      </c>
      <c r="AG43" s="62">
        <v>0</v>
      </c>
    </row>
    <row r="44" spans="1:33" ht="30" customHeight="1" x14ac:dyDescent="0.3">
      <c r="A44" s="53">
        <v>35</v>
      </c>
      <c r="B44" s="56" t="s">
        <v>70</v>
      </c>
      <c r="C44" s="63">
        <v>17</v>
      </c>
      <c r="D44" s="58">
        <v>3216653878.8414001</v>
      </c>
      <c r="E44" s="58">
        <v>0</v>
      </c>
      <c r="F44" s="59">
        <f t="shared" si="0"/>
        <v>3216653878.8414001</v>
      </c>
      <c r="G44" s="58">
        <v>54061838.009999998</v>
      </c>
      <c r="H44" s="58">
        <v>0</v>
      </c>
      <c r="I44" s="58">
        <v>834126878.21000004</v>
      </c>
      <c r="J44" s="58">
        <f t="shared" si="1"/>
        <v>2328465162.6213999</v>
      </c>
      <c r="K44" s="58">
        <v>31806423.192400001</v>
      </c>
      <c r="L44" s="58">
        <v>89957362.210099995</v>
      </c>
      <c r="M44" s="58">
        <v>0</v>
      </c>
      <c r="N44" s="58">
        <f t="shared" si="2"/>
        <v>89957362.210099995</v>
      </c>
      <c r="O44" s="58">
        <v>1887413656.5383</v>
      </c>
      <c r="P44" s="60">
        <v>0</v>
      </c>
      <c r="Q44" s="58">
        <f t="shared" si="3"/>
        <v>1887413656.5383</v>
      </c>
      <c r="R44" s="60">
        <f t="shared" si="4"/>
        <v>5225831320.7821999</v>
      </c>
      <c r="S44" s="61">
        <f t="shared" si="5"/>
        <v>4337642604.5622005</v>
      </c>
      <c r="T44" s="53">
        <v>35</v>
      </c>
      <c r="AG44" s="62">
        <v>0</v>
      </c>
    </row>
    <row r="45" spans="1:33" ht="30" customHeight="1" thickBot="1" x14ac:dyDescent="0.35">
      <c r="A45" s="53">
        <v>36</v>
      </c>
      <c r="B45" s="56" t="s">
        <v>71</v>
      </c>
      <c r="C45" s="63">
        <v>14</v>
      </c>
      <c r="D45" s="58">
        <v>3223504412.3575997</v>
      </c>
      <c r="E45" s="58">
        <v>0</v>
      </c>
      <c r="F45" s="59">
        <f t="shared" si="0"/>
        <v>3223504412.3575997</v>
      </c>
      <c r="G45" s="58">
        <v>48419095.789999999</v>
      </c>
      <c r="H45" s="58">
        <v>488822936.86000001</v>
      </c>
      <c r="I45" s="58">
        <v>697903204.81000006</v>
      </c>
      <c r="J45" s="58">
        <f t="shared" si="1"/>
        <v>1988359174.8975997</v>
      </c>
      <c r="K45" s="58">
        <v>31874161.5898</v>
      </c>
      <c r="L45" s="58">
        <v>90148945.12470001</v>
      </c>
      <c r="M45" s="58">
        <v>0</v>
      </c>
      <c r="N45" s="58">
        <f t="shared" si="2"/>
        <v>90148945.12470001</v>
      </c>
      <c r="O45" s="58">
        <v>2006579787.5799999</v>
      </c>
      <c r="P45" s="60">
        <v>0</v>
      </c>
      <c r="Q45" s="58">
        <f t="shared" si="3"/>
        <v>2006579787.5799999</v>
      </c>
      <c r="R45" s="60">
        <f t="shared" si="4"/>
        <v>5352107306.6520996</v>
      </c>
      <c r="S45" s="61">
        <f t="shared" si="5"/>
        <v>4116962069.1920996</v>
      </c>
      <c r="T45" s="53">
        <v>36</v>
      </c>
      <c r="AG45" s="62">
        <v>0</v>
      </c>
    </row>
    <row r="46" spans="1:33" ht="30" customHeight="1" thickTop="1" thickBot="1" x14ac:dyDescent="0.35">
      <c r="A46" s="53"/>
      <c r="B46" s="142" t="s">
        <v>16</v>
      </c>
      <c r="C46" s="143"/>
      <c r="D46" s="64">
        <f t="shared" ref="D46:S46" si="7">SUM(D10:D45)</f>
        <v>122835983158.4953</v>
      </c>
      <c r="E46" s="64">
        <f t="shared" si="7"/>
        <v>34820078035.783203</v>
      </c>
      <c r="F46" s="64">
        <f t="shared" si="7"/>
        <v>157656061194.2785</v>
      </c>
      <c r="G46" s="64">
        <f t="shared" si="7"/>
        <v>7658363731.9799995</v>
      </c>
      <c r="H46" s="64">
        <f t="shared" si="7"/>
        <v>7608306920.2749996</v>
      </c>
      <c r="I46" s="64">
        <f t="shared" si="7"/>
        <v>28339755734.175003</v>
      </c>
      <c r="J46" s="64">
        <f t="shared" si="7"/>
        <v>114049634807.84848</v>
      </c>
      <c r="K46" s="64">
        <f t="shared" si="7"/>
        <v>1691771699.8593001</v>
      </c>
      <c r="L46" s="64">
        <f t="shared" si="7"/>
        <v>3435247137.4430003</v>
      </c>
      <c r="M46" s="64">
        <f t="shared" si="7"/>
        <v>689993290.34644997</v>
      </c>
      <c r="N46" s="64">
        <f t="shared" si="7"/>
        <v>2745253847.0965505</v>
      </c>
      <c r="O46" s="64">
        <f t="shared" si="7"/>
        <v>93704503077.274902</v>
      </c>
      <c r="P46" s="64">
        <f t="shared" si="7"/>
        <v>1000000000</v>
      </c>
      <c r="Q46" s="64">
        <f t="shared" si="7"/>
        <v>92704503077.274902</v>
      </c>
      <c r="R46" s="64">
        <f t="shared" si="7"/>
        <v>256487583108.85571</v>
      </c>
      <c r="S46" s="64">
        <f t="shared" si="7"/>
        <v>211191163432.07925</v>
      </c>
      <c r="T46" s="64"/>
    </row>
    <row r="47" spans="1:33" ht="13.8" thickTop="1" x14ac:dyDescent="0.25">
      <c r="B47" s="65"/>
      <c r="C47" s="66"/>
      <c r="D47" s="67"/>
      <c r="E47" s="68"/>
      <c r="F47" s="66"/>
      <c r="G47" s="67"/>
      <c r="H47" s="67"/>
      <c r="I47" s="67"/>
      <c r="J47" s="69"/>
      <c r="K47" s="70"/>
      <c r="L47" s="71"/>
      <c r="M47" s="71"/>
      <c r="N47" s="71"/>
      <c r="O47" s="71"/>
      <c r="P47" s="71"/>
      <c r="Q47" s="71"/>
      <c r="R47" s="62"/>
    </row>
    <row r="48" spans="1:33" x14ac:dyDescent="0.25">
      <c r="B48" s="66"/>
      <c r="C48" s="66"/>
      <c r="D48" s="66"/>
      <c r="E48" s="66"/>
      <c r="F48" s="66"/>
      <c r="G48" s="66"/>
      <c r="H48" s="66"/>
      <c r="I48" s="67"/>
      <c r="J48" s="67"/>
      <c r="K48" s="67"/>
      <c r="L48" s="65"/>
      <c r="M48" s="65"/>
      <c r="N48" s="65"/>
      <c r="O48" s="65"/>
      <c r="P48" s="65"/>
      <c r="Q48" s="65"/>
    </row>
    <row r="49" spans="1:19" x14ac:dyDescent="0.25">
      <c r="I49" s="62"/>
      <c r="J49" s="72"/>
      <c r="K49" s="72"/>
      <c r="S49" s="62"/>
    </row>
    <row r="50" spans="1:19" x14ac:dyDescent="0.25">
      <c r="C50" s="73"/>
      <c r="I50" s="62"/>
      <c r="J50" s="74"/>
      <c r="K50" s="74"/>
    </row>
    <row r="51" spans="1:19" x14ac:dyDescent="0.25">
      <c r="C51" s="73"/>
      <c r="J51" s="62"/>
      <c r="K51" s="62"/>
    </row>
    <row r="54" spans="1:19" ht="21" x14ac:dyDescent="0.4">
      <c r="A54" s="75" t="s">
        <v>886</v>
      </c>
      <c r="S54" s="62"/>
    </row>
  </sheetData>
  <mergeCells count="23">
    <mergeCell ref="B46:C46"/>
    <mergeCell ref="N7:N8"/>
    <mergeCell ref="O7:O8"/>
    <mergeCell ref="P7:P8"/>
    <mergeCell ref="Q7:Q8"/>
    <mergeCell ref="G7:I7"/>
    <mergeCell ref="J7:J8"/>
    <mergeCell ref="K7:K8"/>
    <mergeCell ref="L7:L8"/>
    <mergeCell ref="M7:M8"/>
    <mergeCell ref="A1:T1"/>
    <mergeCell ref="A2:T2"/>
    <mergeCell ref="A4:S4"/>
    <mergeCell ref="D5:S5"/>
    <mergeCell ref="A7:A8"/>
    <mergeCell ref="B7:B8"/>
    <mergeCell ref="C7:C8"/>
    <mergeCell ref="D7:D8"/>
    <mergeCell ref="E7:E8"/>
    <mergeCell ref="F7:F8"/>
    <mergeCell ref="T7:T8"/>
    <mergeCell ref="R7:R8"/>
    <mergeCell ref="S7:S8"/>
  </mergeCells>
  <pageMargins left="0.118110236220472" right="0.118110236220472" top="0.15748031496063" bottom="0.35433070866141703" header="0.31496062992126" footer="0.31496062992126"/>
  <pageSetup paperSize="9" scale="24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19"/>
  <sheetViews>
    <sheetView workbookViewId="0">
      <selection activeCell="U337" sqref="U337"/>
    </sheetView>
  </sheetViews>
  <sheetFormatPr defaultRowHeight="13.2" x14ac:dyDescent="0.25"/>
  <cols>
    <col min="1" max="1" width="9.33203125" bestFit="1" customWidth="1"/>
    <col min="2" max="2" width="13.88671875" style="86" bestFit="1" customWidth="1"/>
    <col min="3" max="3" width="6.109375" customWidth="1"/>
    <col min="4" max="4" width="20.6640625" customWidth="1"/>
    <col min="5" max="10" width="19.88671875" customWidth="1"/>
    <col min="11" max="11" width="18.44140625" customWidth="1"/>
    <col min="12" max="12" width="19.6640625" bestFit="1" customWidth="1"/>
    <col min="13" max="13" width="0.6640625" customWidth="1"/>
    <col min="14" max="14" width="4.6640625" customWidth="1"/>
    <col min="15" max="15" width="9.44140625" bestFit="1" customWidth="1"/>
    <col min="16" max="16" width="17.88671875" style="86" customWidth="1"/>
    <col min="17" max="17" width="18.6640625" customWidth="1"/>
    <col min="18" max="20" width="21.88671875" customWidth="1"/>
    <col min="21" max="23" width="18.5546875" customWidth="1"/>
    <col min="24" max="24" width="22.109375" bestFit="1" customWidth="1"/>
    <col min="25" max="25" width="18.88671875" customWidth="1"/>
  </cols>
  <sheetData>
    <row r="1" spans="1:25" ht="24.6" x14ac:dyDescent="0.4">
      <c r="A1" s="148" t="s">
        <v>904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</row>
    <row r="2" spans="1:25" ht="24.6" x14ac:dyDescent="0.4">
      <c r="A2" s="148" t="s">
        <v>893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25" ht="45" customHeight="1" x14ac:dyDescent="0.4">
      <c r="A3" s="147" t="s">
        <v>927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5" x14ac:dyDescent="0.25">
      <c r="M4">
        <v>0</v>
      </c>
    </row>
    <row r="5" spans="1:25" ht="43.2" customHeight="1" x14ac:dyDescent="0.25">
      <c r="A5" s="10" t="s">
        <v>0</v>
      </c>
      <c r="B5" s="87" t="s">
        <v>906</v>
      </c>
      <c r="C5" s="2" t="s">
        <v>0</v>
      </c>
      <c r="D5" s="2" t="s">
        <v>11</v>
      </c>
      <c r="E5" s="2" t="s">
        <v>14</v>
      </c>
      <c r="F5" s="2" t="s">
        <v>909</v>
      </c>
      <c r="G5" s="2" t="s">
        <v>35</v>
      </c>
      <c r="H5" s="2" t="s">
        <v>910</v>
      </c>
      <c r="I5" s="2" t="s">
        <v>896</v>
      </c>
      <c r="J5" s="2" t="s">
        <v>897</v>
      </c>
      <c r="K5" s="2" t="s">
        <v>12</v>
      </c>
      <c r="L5" s="85" t="s">
        <v>940</v>
      </c>
      <c r="M5" s="8"/>
      <c r="N5" s="1"/>
      <c r="O5" s="2" t="s">
        <v>0</v>
      </c>
      <c r="P5" s="87" t="s">
        <v>10</v>
      </c>
      <c r="Q5" s="2" t="s">
        <v>11</v>
      </c>
      <c r="R5" s="2" t="s">
        <v>14</v>
      </c>
      <c r="S5" s="2" t="s">
        <v>909</v>
      </c>
      <c r="T5" s="2" t="s">
        <v>35</v>
      </c>
      <c r="U5" s="2" t="s">
        <v>910</v>
      </c>
      <c r="V5" s="2" t="s">
        <v>896</v>
      </c>
      <c r="W5" s="2" t="s">
        <v>897</v>
      </c>
      <c r="X5" s="2" t="s">
        <v>12</v>
      </c>
      <c r="Y5" s="2" t="s">
        <v>21</v>
      </c>
    </row>
    <row r="6" spans="1:25" ht="15.6" x14ac:dyDescent="0.3">
      <c r="A6" s="1"/>
      <c r="B6" s="88"/>
      <c r="C6" s="1"/>
      <c r="D6" s="3"/>
      <c r="E6" s="55" t="s">
        <v>879</v>
      </c>
      <c r="F6" s="55" t="s">
        <v>879</v>
      </c>
      <c r="G6" s="55" t="s">
        <v>879</v>
      </c>
      <c r="H6" s="55" t="s">
        <v>879</v>
      </c>
      <c r="I6" s="55" t="s">
        <v>879</v>
      </c>
      <c r="J6" s="55" t="s">
        <v>879</v>
      </c>
      <c r="K6" s="55" t="s">
        <v>879</v>
      </c>
      <c r="L6" s="55" t="s">
        <v>879</v>
      </c>
      <c r="M6" s="8"/>
      <c r="N6" s="1"/>
      <c r="O6" s="3"/>
      <c r="P6" s="89"/>
      <c r="Q6" s="3"/>
      <c r="R6" s="55" t="s">
        <v>879</v>
      </c>
      <c r="S6" s="55" t="s">
        <v>879</v>
      </c>
      <c r="T6" s="55" t="s">
        <v>879</v>
      </c>
      <c r="U6" s="55" t="s">
        <v>879</v>
      </c>
      <c r="V6" s="55" t="s">
        <v>879</v>
      </c>
      <c r="W6" s="55" t="s">
        <v>879</v>
      </c>
      <c r="X6" s="55" t="s">
        <v>879</v>
      </c>
      <c r="Y6" s="55" t="s">
        <v>879</v>
      </c>
    </row>
    <row r="7" spans="1:25" ht="24.9" customHeight="1" x14ac:dyDescent="0.25">
      <c r="A7" s="149">
        <v>1</v>
      </c>
      <c r="B7" s="150" t="s">
        <v>36</v>
      </c>
      <c r="C7" s="1">
        <v>1</v>
      </c>
      <c r="D7" s="4" t="s">
        <v>75</v>
      </c>
      <c r="E7" s="4">
        <v>100475632.1611</v>
      </c>
      <c r="F7" s="4">
        <v>0</v>
      </c>
      <c r="G7" s="4">
        <v>993507.72499999998</v>
      </c>
      <c r="H7" s="4">
        <v>3044074.1965000001</v>
      </c>
      <c r="I7" s="4">
        <v>1522037.09825</v>
      </c>
      <c r="J7" s="4">
        <v>1522037.09825</v>
      </c>
      <c r="K7" s="4">
        <v>60568064.5233</v>
      </c>
      <c r="L7" s="5">
        <f>E7+F7+G7+H7-I7+K7</f>
        <v>163559241.50764999</v>
      </c>
      <c r="M7" s="8"/>
      <c r="N7" s="149">
        <v>19</v>
      </c>
      <c r="O7" s="9">
        <v>26</v>
      </c>
      <c r="P7" s="153" t="s">
        <v>54</v>
      </c>
      <c r="Q7" s="4" t="s">
        <v>455</v>
      </c>
      <c r="R7" s="4">
        <v>106366765.7599</v>
      </c>
      <c r="S7" s="4">
        <v>-11651464.66</v>
      </c>
      <c r="T7" s="4">
        <v>1051759.5281</v>
      </c>
      <c r="U7" s="4">
        <v>3222555.7586000003</v>
      </c>
      <c r="V7" s="4"/>
      <c r="W7" s="4">
        <v>3222555.7586000003</v>
      </c>
      <c r="X7" s="4">
        <v>65617883.2183</v>
      </c>
      <c r="Y7" s="5">
        <f>R7+S7+T7+W7+X7</f>
        <v>164607499.6049</v>
      </c>
    </row>
    <row r="8" spans="1:25" ht="24.9" customHeight="1" x14ac:dyDescent="0.25">
      <c r="A8" s="149"/>
      <c r="B8" s="151"/>
      <c r="C8" s="1">
        <v>2</v>
      </c>
      <c r="D8" s="4" t="s">
        <v>76</v>
      </c>
      <c r="E8" s="4">
        <v>167630503.2175</v>
      </c>
      <c r="F8" s="4">
        <v>0</v>
      </c>
      <c r="G8" s="4">
        <v>1657538.2139999999</v>
      </c>
      <c r="H8" s="4">
        <v>5078641.2429</v>
      </c>
      <c r="I8" s="4">
        <v>2539320.62145</v>
      </c>
      <c r="J8" s="4">
        <v>2539320.62145</v>
      </c>
      <c r="K8" s="4">
        <v>105043566.8752</v>
      </c>
      <c r="L8" s="5">
        <f t="shared" ref="L8:L71" si="0">E8+F8+G8+H8-I8+K8</f>
        <v>276870928.92815</v>
      </c>
      <c r="M8" s="8"/>
      <c r="N8" s="149"/>
      <c r="O8" s="9">
        <v>27</v>
      </c>
      <c r="P8" s="154"/>
      <c r="Q8" s="4" t="s">
        <v>456</v>
      </c>
      <c r="R8" s="4">
        <v>104168558.0212</v>
      </c>
      <c r="S8" s="4">
        <v>-11651464.66</v>
      </c>
      <c r="T8" s="4">
        <v>1030023.5477</v>
      </c>
      <c r="U8" s="4">
        <v>3155957.4470000002</v>
      </c>
      <c r="V8" s="4"/>
      <c r="W8" s="4">
        <v>3155957.4470000002</v>
      </c>
      <c r="X8" s="4">
        <v>70339092.949699998</v>
      </c>
      <c r="Y8" s="5">
        <f t="shared" ref="Y8:Y24" si="1">R8+S8+T8+W8+X8</f>
        <v>167042167.30559999</v>
      </c>
    </row>
    <row r="9" spans="1:25" ht="24.9" customHeight="1" x14ac:dyDescent="0.25">
      <c r="A9" s="149"/>
      <c r="B9" s="151"/>
      <c r="C9" s="1">
        <v>3</v>
      </c>
      <c r="D9" s="4" t="s">
        <v>77</v>
      </c>
      <c r="E9" s="4">
        <v>117946515.1083</v>
      </c>
      <c r="F9" s="4">
        <v>0</v>
      </c>
      <c r="G9" s="4">
        <v>1166260.6283</v>
      </c>
      <c r="H9" s="4">
        <v>3573383.2719999999</v>
      </c>
      <c r="I9" s="4">
        <v>1786691.6359999999</v>
      </c>
      <c r="J9" s="4">
        <v>1786691.6359999999</v>
      </c>
      <c r="K9" s="4">
        <v>69385169.3662</v>
      </c>
      <c r="L9" s="5">
        <f t="shared" si="0"/>
        <v>190284636.73879999</v>
      </c>
      <c r="M9" s="8"/>
      <c r="N9" s="149"/>
      <c r="O9" s="9">
        <v>28</v>
      </c>
      <c r="P9" s="154"/>
      <c r="Q9" s="4" t="s">
        <v>457</v>
      </c>
      <c r="R9" s="4">
        <v>104262853.7423</v>
      </c>
      <c r="S9" s="4">
        <v>-11651464.66</v>
      </c>
      <c r="T9" s="4">
        <v>1030955.9482</v>
      </c>
      <c r="U9" s="4">
        <v>3158814.2907000002</v>
      </c>
      <c r="V9" s="4"/>
      <c r="W9" s="4">
        <v>3158814.2907000002</v>
      </c>
      <c r="X9" s="4">
        <v>69217519.200000003</v>
      </c>
      <c r="Y9" s="5">
        <f t="shared" si="1"/>
        <v>166018678.5212</v>
      </c>
    </row>
    <row r="10" spans="1:25" ht="24.9" customHeight="1" x14ac:dyDescent="0.25">
      <c r="A10" s="149"/>
      <c r="B10" s="151"/>
      <c r="C10" s="1">
        <v>4</v>
      </c>
      <c r="D10" s="4" t="s">
        <v>78</v>
      </c>
      <c r="E10" s="4">
        <v>120174724.59639999</v>
      </c>
      <c r="F10" s="4">
        <v>0</v>
      </c>
      <c r="G10" s="4">
        <v>1188293.2674</v>
      </c>
      <c r="H10" s="4">
        <v>3640890.5359</v>
      </c>
      <c r="I10" s="4">
        <v>1820445.26795</v>
      </c>
      <c r="J10" s="4">
        <v>1820445.26795</v>
      </c>
      <c r="K10" s="4">
        <v>72464647.053299993</v>
      </c>
      <c r="L10" s="5">
        <f t="shared" si="0"/>
        <v>195648110.18504998</v>
      </c>
      <c r="M10" s="8"/>
      <c r="N10" s="149"/>
      <c r="O10" s="9">
        <v>29</v>
      </c>
      <c r="P10" s="154"/>
      <c r="Q10" s="4" t="s">
        <v>458</v>
      </c>
      <c r="R10" s="4">
        <v>123568784.24429999</v>
      </c>
      <c r="S10" s="4">
        <v>-11651464.66</v>
      </c>
      <c r="T10" s="4">
        <v>1221853.8870000001</v>
      </c>
      <c r="U10" s="4">
        <v>3743719.1439</v>
      </c>
      <c r="V10" s="4"/>
      <c r="W10" s="4">
        <v>3743719.1439</v>
      </c>
      <c r="X10" s="4">
        <v>81276194.301200002</v>
      </c>
      <c r="Y10" s="5">
        <f t="shared" si="1"/>
        <v>198159086.91640002</v>
      </c>
    </row>
    <row r="11" spans="1:25" ht="24.9" customHeight="1" x14ac:dyDescent="0.25">
      <c r="A11" s="149"/>
      <c r="B11" s="151"/>
      <c r="C11" s="1">
        <v>5</v>
      </c>
      <c r="D11" s="4" t="s">
        <v>79</v>
      </c>
      <c r="E11" s="4">
        <v>109382535.7317</v>
      </c>
      <c r="F11" s="4">
        <v>0</v>
      </c>
      <c r="G11" s="4">
        <v>1081579.6018000001</v>
      </c>
      <c r="H11" s="4">
        <v>3313923.4601000003</v>
      </c>
      <c r="I11" s="4">
        <v>1656961.7300500001</v>
      </c>
      <c r="J11" s="4">
        <v>1656961.7300500001</v>
      </c>
      <c r="K11" s="4">
        <v>64856558.787</v>
      </c>
      <c r="L11" s="5">
        <f t="shared" si="0"/>
        <v>176977635.85055</v>
      </c>
      <c r="M11" s="8"/>
      <c r="N11" s="149"/>
      <c r="O11" s="9">
        <v>30</v>
      </c>
      <c r="P11" s="154"/>
      <c r="Q11" s="4" t="s">
        <v>459</v>
      </c>
      <c r="R11" s="4">
        <v>124535460.08770001</v>
      </c>
      <c r="S11" s="4">
        <v>-11651464.66</v>
      </c>
      <c r="T11" s="4">
        <v>1231412.4227</v>
      </c>
      <c r="U11" s="4">
        <v>3773006.1753000002</v>
      </c>
      <c r="V11" s="4"/>
      <c r="W11" s="4">
        <v>3773006.1753000002</v>
      </c>
      <c r="X11" s="4">
        <v>80066474.8081</v>
      </c>
      <c r="Y11" s="5">
        <f t="shared" si="1"/>
        <v>197954888.83380002</v>
      </c>
    </row>
    <row r="12" spans="1:25" ht="24.9" customHeight="1" x14ac:dyDescent="0.25">
      <c r="A12" s="149"/>
      <c r="B12" s="151"/>
      <c r="C12" s="1">
        <v>6</v>
      </c>
      <c r="D12" s="4" t="s">
        <v>80</v>
      </c>
      <c r="E12" s="4">
        <v>112963886.24959999</v>
      </c>
      <c r="F12" s="4">
        <v>0</v>
      </c>
      <c r="G12" s="4">
        <v>1116992.1623</v>
      </c>
      <c r="H12" s="4">
        <v>3422426.3523999997</v>
      </c>
      <c r="I12" s="4">
        <v>1711213.1761999999</v>
      </c>
      <c r="J12" s="4">
        <v>1711213.1761999999</v>
      </c>
      <c r="K12" s="4">
        <v>67069480.872100003</v>
      </c>
      <c r="L12" s="5">
        <f t="shared" si="0"/>
        <v>182861572.46020001</v>
      </c>
      <c r="M12" s="8"/>
      <c r="N12" s="149"/>
      <c r="O12" s="9">
        <v>31</v>
      </c>
      <c r="P12" s="154"/>
      <c r="Q12" s="4" t="s">
        <v>60</v>
      </c>
      <c r="R12" s="4">
        <v>215318510.13330001</v>
      </c>
      <c r="S12" s="4">
        <v>-11651464.66</v>
      </c>
      <c r="T12" s="4">
        <v>2129079.4449</v>
      </c>
      <c r="U12" s="4">
        <v>6523427.6872999994</v>
      </c>
      <c r="V12" s="4"/>
      <c r="W12" s="4">
        <v>6523427.6872999994</v>
      </c>
      <c r="X12" s="4">
        <v>133892314.5464</v>
      </c>
      <c r="Y12" s="5">
        <f t="shared" si="1"/>
        <v>346211867.15189999</v>
      </c>
    </row>
    <row r="13" spans="1:25" ht="24.9" customHeight="1" x14ac:dyDescent="0.25">
      <c r="A13" s="149"/>
      <c r="B13" s="151"/>
      <c r="C13" s="1">
        <v>7</v>
      </c>
      <c r="D13" s="4" t="s">
        <v>81</v>
      </c>
      <c r="E13" s="4">
        <v>109605226.5245</v>
      </c>
      <c r="F13" s="4">
        <v>0</v>
      </c>
      <c r="G13" s="4">
        <v>1083781.5787</v>
      </c>
      <c r="H13" s="4">
        <v>3320670.2431000001</v>
      </c>
      <c r="I13" s="4">
        <v>1660335.12155</v>
      </c>
      <c r="J13" s="4">
        <v>1660335.12155</v>
      </c>
      <c r="K13" s="4">
        <v>64402334.070900001</v>
      </c>
      <c r="L13" s="5">
        <f t="shared" si="0"/>
        <v>176751677.29565001</v>
      </c>
      <c r="M13" s="8"/>
      <c r="N13" s="149"/>
      <c r="O13" s="9">
        <v>32</v>
      </c>
      <c r="P13" s="154"/>
      <c r="Q13" s="4" t="s">
        <v>460</v>
      </c>
      <c r="R13" s="4">
        <v>107848287.45099999</v>
      </c>
      <c r="S13" s="4">
        <v>-11651464.66</v>
      </c>
      <c r="T13" s="4">
        <v>1066408.8833999999</v>
      </c>
      <c r="U13" s="4">
        <v>3267440.89</v>
      </c>
      <c r="V13" s="4"/>
      <c r="W13" s="4">
        <v>3267440.89</v>
      </c>
      <c r="X13" s="4">
        <v>70456901.774299994</v>
      </c>
      <c r="Y13" s="5">
        <f t="shared" si="1"/>
        <v>170987574.3387</v>
      </c>
    </row>
    <row r="14" spans="1:25" ht="24.9" customHeight="1" x14ac:dyDescent="0.25">
      <c r="A14" s="149"/>
      <c r="B14" s="151"/>
      <c r="C14" s="1">
        <v>8</v>
      </c>
      <c r="D14" s="4" t="s">
        <v>82</v>
      </c>
      <c r="E14" s="4">
        <v>106871930.3941</v>
      </c>
      <c r="F14" s="4">
        <v>0</v>
      </c>
      <c r="G14" s="4">
        <v>1056754.6194</v>
      </c>
      <c r="H14" s="4">
        <v>3237860.5504000001</v>
      </c>
      <c r="I14" s="4">
        <v>1618930.2752</v>
      </c>
      <c r="J14" s="4">
        <v>1618930.2752</v>
      </c>
      <c r="K14" s="4">
        <v>61545680.950400002</v>
      </c>
      <c r="L14" s="5">
        <f t="shared" si="0"/>
        <v>171093296.23910001</v>
      </c>
      <c r="M14" s="8"/>
      <c r="N14" s="149"/>
      <c r="O14" s="9">
        <v>33</v>
      </c>
      <c r="P14" s="154"/>
      <c r="Q14" s="4" t="s">
        <v>461</v>
      </c>
      <c r="R14" s="4">
        <v>106734327.6895</v>
      </c>
      <c r="S14" s="4">
        <v>-11651464.66</v>
      </c>
      <c r="T14" s="4">
        <v>1055393.9975000001</v>
      </c>
      <c r="U14" s="4">
        <v>3233691.6505999998</v>
      </c>
      <c r="V14" s="4"/>
      <c r="W14" s="4">
        <v>3233691.6505999998</v>
      </c>
      <c r="X14" s="4">
        <v>64742330.283500001</v>
      </c>
      <c r="Y14" s="5">
        <f t="shared" si="1"/>
        <v>164114278.96110001</v>
      </c>
    </row>
    <row r="15" spans="1:25" ht="24.9" customHeight="1" x14ac:dyDescent="0.25">
      <c r="A15" s="149"/>
      <c r="B15" s="151"/>
      <c r="C15" s="1">
        <v>9</v>
      </c>
      <c r="D15" s="4" t="s">
        <v>83</v>
      </c>
      <c r="E15" s="4">
        <v>115299593.75480001</v>
      </c>
      <c r="F15" s="4">
        <v>0</v>
      </c>
      <c r="G15" s="4">
        <v>1140087.7468000001</v>
      </c>
      <c r="H15" s="4">
        <v>3493190.4449999998</v>
      </c>
      <c r="I15" s="4">
        <v>1746595.2224999999</v>
      </c>
      <c r="J15" s="4">
        <v>1746595.2224999999</v>
      </c>
      <c r="K15" s="4">
        <v>68502587.265300006</v>
      </c>
      <c r="L15" s="5">
        <f t="shared" si="0"/>
        <v>186688863.98940003</v>
      </c>
      <c r="M15" s="8"/>
      <c r="N15" s="149"/>
      <c r="O15" s="9">
        <v>34</v>
      </c>
      <c r="P15" s="154"/>
      <c r="Q15" s="4" t="s">
        <v>462</v>
      </c>
      <c r="R15" s="4">
        <v>127763693.49919999</v>
      </c>
      <c r="S15" s="4">
        <v>-11651464.66</v>
      </c>
      <c r="T15" s="4">
        <v>1263333.3448999999</v>
      </c>
      <c r="U15" s="4">
        <v>3870810.8053000001</v>
      </c>
      <c r="V15" s="4"/>
      <c r="W15" s="4">
        <v>3870810.8053000001</v>
      </c>
      <c r="X15" s="4">
        <v>82027330.995299995</v>
      </c>
      <c r="Y15" s="5">
        <f t="shared" si="1"/>
        <v>203273703.98469996</v>
      </c>
    </row>
    <row r="16" spans="1:25" ht="24.9" customHeight="1" x14ac:dyDescent="0.25">
      <c r="A16" s="149"/>
      <c r="B16" s="151"/>
      <c r="C16" s="1">
        <v>10</v>
      </c>
      <c r="D16" s="4" t="s">
        <v>84</v>
      </c>
      <c r="E16" s="4">
        <v>117005757.76809999</v>
      </c>
      <c r="F16" s="4">
        <v>0</v>
      </c>
      <c r="G16" s="4">
        <v>1156958.3759000001</v>
      </c>
      <c r="H16" s="4">
        <v>3544881.4843000001</v>
      </c>
      <c r="I16" s="4">
        <v>1772440.7421500001</v>
      </c>
      <c r="J16" s="4">
        <v>1772440.7421500001</v>
      </c>
      <c r="K16" s="4">
        <v>70964341.831799999</v>
      </c>
      <c r="L16" s="5">
        <f t="shared" si="0"/>
        <v>190899498.71794999</v>
      </c>
      <c r="M16" s="8"/>
      <c r="N16" s="149"/>
      <c r="O16" s="9">
        <v>35</v>
      </c>
      <c r="P16" s="154"/>
      <c r="Q16" s="4" t="s">
        <v>463</v>
      </c>
      <c r="R16" s="4">
        <v>105417361.75670001</v>
      </c>
      <c r="S16" s="4">
        <v>-11651464.66</v>
      </c>
      <c r="T16" s="4">
        <v>1042371.7770999999</v>
      </c>
      <c r="U16" s="4">
        <v>3193792.0060000001</v>
      </c>
      <c r="V16" s="4"/>
      <c r="W16" s="4">
        <v>3193792.0060000001</v>
      </c>
      <c r="X16" s="4">
        <v>69777603.158199996</v>
      </c>
      <c r="Y16" s="5">
        <f t="shared" si="1"/>
        <v>167779664.03799999</v>
      </c>
    </row>
    <row r="17" spans="1:25" ht="24.9" customHeight="1" x14ac:dyDescent="0.25">
      <c r="A17" s="149"/>
      <c r="B17" s="151"/>
      <c r="C17" s="1">
        <v>11</v>
      </c>
      <c r="D17" s="4" t="s">
        <v>85</v>
      </c>
      <c r="E17" s="4">
        <v>127955155.2441</v>
      </c>
      <c r="F17" s="4">
        <v>0</v>
      </c>
      <c r="G17" s="4">
        <v>1265226.5275999999</v>
      </c>
      <c r="H17" s="4">
        <v>3876611.4531</v>
      </c>
      <c r="I17" s="4">
        <v>1938305.72655</v>
      </c>
      <c r="J17" s="4">
        <v>1938305.72655</v>
      </c>
      <c r="K17" s="4">
        <v>79920202.414299995</v>
      </c>
      <c r="L17" s="5">
        <f t="shared" si="0"/>
        <v>211078889.91255</v>
      </c>
      <c r="M17" s="8"/>
      <c r="N17" s="149"/>
      <c r="O17" s="9">
        <v>36</v>
      </c>
      <c r="P17" s="154"/>
      <c r="Q17" s="4" t="s">
        <v>464</v>
      </c>
      <c r="R17" s="4">
        <v>133424942.08409999</v>
      </c>
      <c r="S17" s="4">
        <v>-11651464.66</v>
      </c>
      <c r="T17" s="4">
        <v>1319312.0342999999</v>
      </c>
      <c r="U17" s="4">
        <v>4042327.6235000002</v>
      </c>
      <c r="V17" s="4"/>
      <c r="W17" s="4">
        <v>4042327.6235000002</v>
      </c>
      <c r="X17" s="4">
        <v>85671110.140300006</v>
      </c>
      <c r="Y17" s="5">
        <f t="shared" si="1"/>
        <v>212806227.22220001</v>
      </c>
    </row>
    <row r="18" spans="1:25" ht="24.9" customHeight="1" x14ac:dyDescent="0.25">
      <c r="A18" s="149"/>
      <c r="B18" s="151"/>
      <c r="C18" s="1">
        <v>12</v>
      </c>
      <c r="D18" s="4" t="s">
        <v>86</v>
      </c>
      <c r="E18" s="4">
        <v>123198068.10340001</v>
      </c>
      <c r="F18" s="4">
        <v>0</v>
      </c>
      <c r="G18" s="4">
        <v>1218188.2285</v>
      </c>
      <c r="H18" s="4">
        <v>3732487.69</v>
      </c>
      <c r="I18" s="4">
        <v>1866243.845</v>
      </c>
      <c r="J18" s="4">
        <v>1866243.845</v>
      </c>
      <c r="K18" s="4">
        <v>76333640.681600004</v>
      </c>
      <c r="L18" s="5">
        <f t="shared" si="0"/>
        <v>202616140.8585</v>
      </c>
      <c r="M18" s="8"/>
      <c r="N18" s="149"/>
      <c r="O18" s="9">
        <v>37</v>
      </c>
      <c r="P18" s="154"/>
      <c r="Q18" s="4" t="s">
        <v>465</v>
      </c>
      <c r="R18" s="4">
        <v>117168488.7854</v>
      </c>
      <c r="S18" s="4">
        <v>-11651464.66</v>
      </c>
      <c r="T18" s="4">
        <v>1158567.4678</v>
      </c>
      <c r="U18" s="4">
        <v>3549811.6876000003</v>
      </c>
      <c r="V18" s="4"/>
      <c r="W18" s="4">
        <v>3549811.6876000003</v>
      </c>
      <c r="X18" s="4">
        <v>78512888.507200003</v>
      </c>
      <c r="Y18" s="5">
        <f t="shared" si="1"/>
        <v>188738291.78800002</v>
      </c>
    </row>
    <row r="19" spans="1:25" ht="24.9" customHeight="1" x14ac:dyDescent="0.25">
      <c r="A19" s="149"/>
      <c r="B19" s="151"/>
      <c r="C19" s="1">
        <v>13</v>
      </c>
      <c r="D19" s="4" t="s">
        <v>87</v>
      </c>
      <c r="E19" s="4">
        <v>94076762.260399997</v>
      </c>
      <c r="F19" s="4">
        <v>0</v>
      </c>
      <c r="G19" s="4">
        <v>930235.40159999998</v>
      </c>
      <c r="H19" s="4">
        <v>2850209.9299000003</v>
      </c>
      <c r="I19" s="4">
        <v>1425104.9649500002</v>
      </c>
      <c r="J19" s="4">
        <v>1425104.9649500002</v>
      </c>
      <c r="K19" s="4">
        <v>57071757.2839</v>
      </c>
      <c r="L19" s="5">
        <f t="shared" si="0"/>
        <v>153503859.91085002</v>
      </c>
      <c r="M19" s="8"/>
      <c r="N19" s="149"/>
      <c r="O19" s="9">
        <v>38</v>
      </c>
      <c r="P19" s="154"/>
      <c r="Q19" s="4" t="s">
        <v>466</v>
      </c>
      <c r="R19" s="4">
        <v>121838078.66599999</v>
      </c>
      <c r="S19" s="4">
        <v>-11651464.66</v>
      </c>
      <c r="T19" s="4">
        <v>1204740.5898</v>
      </c>
      <c r="U19" s="4">
        <v>3691284.5776999998</v>
      </c>
      <c r="V19" s="4"/>
      <c r="W19" s="4">
        <v>3691284.5776999998</v>
      </c>
      <c r="X19" s="4">
        <v>81131112.312000006</v>
      </c>
      <c r="Y19" s="5">
        <f t="shared" si="1"/>
        <v>196213751.48550001</v>
      </c>
    </row>
    <row r="20" spans="1:25" ht="24.9" customHeight="1" x14ac:dyDescent="0.25">
      <c r="A20" s="149"/>
      <c r="B20" s="151"/>
      <c r="C20" s="1">
        <v>14</v>
      </c>
      <c r="D20" s="4" t="s">
        <v>88</v>
      </c>
      <c r="E20" s="4">
        <v>88889690.356399998</v>
      </c>
      <c r="F20" s="4">
        <v>0</v>
      </c>
      <c r="G20" s="4">
        <v>878945.39339999994</v>
      </c>
      <c r="H20" s="4">
        <v>2693059.0725000002</v>
      </c>
      <c r="I20" s="4">
        <v>1346529.5362500001</v>
      </c>
      <c r="J20" s="4">
        <v>1346529.5362500001</v>
      </c>
      <c r="K20" s="4">
        <v>53732481.616099998</v>
      </c>
      <c r="L20" s="5">
        <f t="shared" si="0"/>
        <v>144847646.90215001</v>
      </c>
      <c r="M20" s="8"/>
      <c r="N20" s="149"/>
      <c r="O20" s="9">
        <v>39</v>
      </c>
      <c r="P20" s="154"/>
      <c r="Q20" s="4" t="s">
        <v>467</v>
      </c>
      <c r="R20" s="4">
        <v>95917456.493299991</v>
      </c>
      <c r="S20" s="4">
        <v>-11651464.66</v>
      </c>
      <c r="T20" s="4">
        <v>948436.27190000005</v>
      </c>
      <c r="U20" s="4">
        <v>2905976.7830000003</v>
      </c>
      <c r="V20" s="4"/>
      <c r="W20" s="4">
        <v>2905976.7830000003</v>
      </c>
      <c r="X20" s="4">
        <v>63750374.3574</v>
      </c>
      <c r="Y20" s="5">
        <f t="shared" si="1"/>
        <v>151870779.24559999</v>
      </c>
    </row>
    <row r="21" spans="1:25" ht="24.9" customHeight="1" x14ac:dyDescent="0.25">
      <c r="A21" s="149"/>
      <c r="B21" s="151"/>
      <c r="C21" s="1">
        <v>15</v>
      </c>
      <c r="D21" s="4" t="s">
        <v>89</v>
      </c>
      <c r="E21" s="4">
        <v>92560204.728599995</v>
      </c>
      <c r="F21" s="4">
        <v>0</v>
      </c>
      <c r="G21" s="4">
        <v>915239.61029999994</v>
      </c>
      <c r="H21" s="4">
        <v>2804263.3302000002</v>
      </c>
      <c r="I21" s="4">
        <v>1402131.6651000001</v>
      </c>
      <c r="J21" s="4">
        <v>1402131.6651000001</v>
      </c>
      <c r="K21" s="4">
        <v>57906400.471699998</v>
      </c>
      <c r="L21" s="5">
        <f t="shared" si="0"/>
        <v>152783976.47570002</v>
      </c>
      <c r="M21" s="8"/>
      <c r="N21" s="149"/>
      <c r="O21" s="9">
        <v>40</v>
      </c>
      <c r="P21" s="154"/>
      <c r="Q21" s="4" t="s">
        <v>468</v>
      </c>
      <c r="R21" s="4">
        <v>105752402.09840001</v>
      </c>
      <c r="S21" s="4">
        <v>-11651464.66</v>
      </c>
      <c r="T21" s="4">
        <v>1045684.6716</v>
      </c>
      <c r="U21" s="4">
        <v>3203942.6030999999</v>
      </c>
      <c r="V21" s="4"/>
      <c r="W21" s="4">
        <v>3203942.6030999999</v>
      </c>
      <c r="X21" s="4">
        <v>72177782.229300007</v>
      </c>
      <c r="Y21" s="5">
        <f t="shared" si="1"/>
        <v>170528346.94240004</v>
      </c>
    </row>
    <row r="22" spans="1:25" ht="24.9" customHeight="1" x14ac:dyDescent="0.25">
      <c r="A22" s="149"/>
      <c r="B22" s="151"/>
      <c r="C22" s="1">
        <v>16</v>
      </c>
      <c r="D22" s="4" t="s">
        <v>90</v>
      </c>
      <c r="E22" s="4">
        <v>137977416.75729999</v>
      </c>
      <c r="F22" s="4">
        <v>0</v>
      </c>
      <c r="G22" s="4">
        <v>1364327.1155999999</v>
      </c>
      <c r="H22" s="4">
        <v>4180252.3162000002</v>
      </c>
      <c r="I22" s="4">
        <v>2090126.1581000001</v>
      </c>
      <c r="J22" s="4">
        <v>2090126.1581000001</v>
      </c>
      <c r="K22" s="4">
        <v>76478160.337500006</v>
      </c>
      <c r="L22" s="5">
        <f t="shared" si="0"/>
        <v>217910030.36849996</v>
      </c>
      <c r="M22" s="8"/>
      <c r="N22" s="149"/>
      <c r="O22" s="9">
        <v>41</v>
      </c>
      <c r="P22" s="154"/>
      <c r="Q22" s="4" t="s">
        <v>469</v>
      </c>
      <c r="R22" s="4">
        <v>130396467.49239999</v>
      </c>
      <c r="S22" s="4">
        <v>-11651464.66</v>
      </c>
      <c r="T22" s="4">
        <v>1289366.3366</v>
      </c>
      <c r="U22" s="4">
        <v>3950575.0148999998</v>
      </c>
      <c r="V22" s="4"/>
      <c r="W22" s="4">
        <v>3950575.0148999998</v>
      </c>
      <c r="X22" s="4">
        <v>82589664.286699995</v>
      </c>
      <c r="Y22" s="5">
        <f t="shared" si="1"/>
        <v>206574608.47060001</v>
      </c>
    </row>
    <row r="23" spans="1:25" ht="24.9" customHeight="1" x14ac:dyDescent="0.25">
      <c r="A23" s="149"/>
      <c r="B23" s="152"/>
      <c r="C23" s="1">
        <v>17</v>
      </c>
      <c r="D23" s="4" t="s">
        <v>91</v>
      </c>
      <c r="E23" s="4">
        <v>119220582.14480001</v>
      </c>
      <c r="F23" s="4">
        <v>0</v>
      </c>
      <c r="G23" s="4">
        <v>1178858.6624</v>
      </c>
      <c r="H23" s="4">
        <v>3611983.2242000001</v>
      </c>
      <c r="I23" s="4">
        <v>1805991.6121</v>
      </c>
      <c r="J23" s="4">
        <v>1805991.6121</v>
      </c>
      <c r="K23" s="4">
        <v>64937675.364299998</v>
      </c>
      <c r="L23" s="5">
        <f t="shared" si="0"/>
        <v>187143107.7836</v>
      </c>
      <c r="M23" s="8"/>
      <c r="N23" s="149"/>
      <c r="O23" s="9">
        <v>42</v>
      </c>
      <c r="P23" s="154"/>
      <c r="Q23" s="4" t="s">
        <v>470</v>
      </c>
      <c r="R23" s="4">
        <v>152455857.96020001</v>
      </c>
      <c r="S23" s="4">
        <v>-11651464.66</v>
      </c>
      <c r="T23" s="4">
        <v>1507490.6157</v>
      </c>
      <c r="U23" s="4">
        <v>4618900.4573000008</v>
      </c>
      <c r="V23" s="4"/>
      <c r="W23" s="4">
        <v>4618900.4573000008</v>
      </c>
      <c r="X23" s="4">
        <v>101978213.25830001</v>
      </c>
      <c r="Y23" s="5">
        <f t="shared" si="1"/>
        <v>248908997.63150004</v>
      </c>
    </row>
    <row r="24" spans="1:25" ht="24.9" customHeight="1" x14ac:dyDescent="0.25">
      <c r="A24" s="1"/>
      <c r="B24" s="156" t="s">
        <v>822</v>
      </c>
      <c r="C24" s="157"/>
      <c r="D24" s="11"/>
      <c r="E24" s="11">
        <f>SUM(E7:E23)</f>
        <v>1961234185.1011</v>
      </c>
      <c r="F24" s="11">
        <f t="shared" ref="F24:K24" si="2">SUM(F7:F23)</f>
        <v>0</v>
      </c>
      <c r="G24" s="11">
        <f t="shared" si="2"/>
        <v>19392774.859000001</v>
      </c>
      <c r="H24" s="11">
        <f t="shared" si="2"/>
        <v>59418808.798700005</v>
      </c>
      <c r="I24" s="11">
        <f t="shared" si="2"/>
        <v>29709404.399350002</v>
      </c>
      <c r="J24" s="11">
        <f t="shared" si="2"/>
        <v>29709404.399350002</v>
      </c>
      <c r="K24" s="11">
        <f t="shared" si="2"/>
        <v>1171182749.7649</v>
      </c>
      <c r="L24" s="6">
        <f t="shared" si="0"/>
        <v>3181519114.1243501</v>
      </c>
      <c r="M24" s="8"/>
      <c r="N24" s="149"/>
      <c r="O24" s="9">
        <v>43</v>
      </c>
      <c r="P24" s="154"/>
      <c r="Q24" s="4" t="s">
        <v>471</v>
      </c>
      <c r="R24" s="4">
        <v>99492993.4912</v>
      </c>
      <c r="S24" s="4">
        <v>-11651464.66</v>
      </c>
      <c r="T24" s="4">
        <v>983791.34809999994</v>
      </c>
      <c r="U24" s="4">
        <v>3014303.5451000002</v>
      </c>
      <c r="V24" s="4"/>
      <c r="W24" s="4">
        <v>3014303.5451000002</v>
      </c>
      <c r="X24" s="4">
        <v>68115908.282100007</v>
      </c>
      <c r="Y24" s="5">
        <f t="shared" si="1"/>
        <v>159955532.00650001</v>
      </c>
    </row>
    <row r="25" spans="1:25" ht="24.9" customHeight="1" x14ac:dyDescent="0.25">
      <c r="A25" s="149">
        <v>2</v>
      </c>
      <c r="B25" s="150" t="s">
        <v>911</v>
      </c>
      <c r="C25" s="1">
        <v>1</v>
      </c>
      <c r="D25" s="4" t="s">
        <v>92</v>
      </c>
      <c r="E25" s="4">
        <v>122264597.22229999</v>
      </c>
      <c r="F25" s="4">
        <v>0</v>
      </c>
      <c r="G25" s="4">
        <v>1208958.0249999999</v>
      </c>
      <c r="H25" s="4">
        <v>3704206.6574999997</v>
      </c>
      <c r="I25" s="4">
        <v>0</v>
      </c>
      <c r="J25" s="4">
        <v>0</v>
      </c>
      <c r="K25" s="4">
        <v>71800146.567499995</v>
      </c>
      <c r="L25" s="5">
        <f t="shared" si="0"/>
        <v>198977908.47229999</v>
      </c>
      <c r="M25" s="8"/>
      <c r="N25" s="149"/>
      <c r="O25" s="9">
        <v>44</v>
      </c>
      <c r="P25" s="155"/>
      <c r="Q25" s="4" t="s">
        <v>472</v>
      </c>
      <c r="R25" s="4">
        <v>116989910.5588</v>
      </c>
      <c r="S25" s="4">
        <v>-11651464.66</v>
      </c>
      <c r="T25" s="4">
        <v>1156801.6780000001</v>
      </c>
      <c r="U25" s="4">
        <v>3544401.3671000004</v>
      </c>
      <c r="V25" s="4"/>
      <c r="W25" s="4">
        <v>3544401.3671000004</v>
      </c>
      <c r="X25" s="4">
        <v>76045088.857800007</v>
      </c>
      <c r="Y25" s="5">
        <f>R25+S25+T25+W25+X25</f>
        <v>186084737.8017</v>
      </c>
    </row>
    <row r="26" spans="1:25" ht="24.9" customHeight="1" x14ac:dyDescent="0.25">
      <c r="A26" s="149"/>
      <c r="B26" s="151"/>
      <c r="C26" s="1">
        <v>2</v>
      </c>
      <c r="D26" s="4" t="s">
        <v>93</v>
      </c>
      <c r="E26" s="4">
        <v>149364225.94220001</v>
      </c>
      <c r="F26" s="4">
        <v>0</v>
      </c>
      <c r="G26" s="4">
        <v>1476920.4146</v>
      </c>
      <c r="H26" s="4">
        <v>4525234.3907000003</v>
      </c>
      <c r="I26" s="4">
        <v>0</v>
      </c>
      <c r="J26" s="4">
        <v>0</v>
      </c>
      <c r="K26" s="4">
        <v>75600957.284299999</v>
      </c>
      <c r="L26" s="5">
        <f t="shared" si="0"/>
        <v>230967338.03180003</v>
      </c>
      <c r="M26" s="8"/>
      <c r="N26" s="90"/>
      <c r="O26" s="157"/>
      <c r="P26" s="158"/>
      <c r="Q26" s="11"/>
      <c r="R26" s="11">
        <f>2299421200.0149+3100647528.07</f>
        <v>5400068728.0848999</v>
      </c>
      <c r="S26" s="11">
        <f>-221377828.54-291286616.5</f>
        <v>-512664445.03999996</v>
      </c>
      <c r="T26" s="11">
        <f>22736783.7953+30659347</f>
        <v>53396130.795299999</v>
      </c>
      <c r="U26" s="11">
        <f>69664739.514+93939206.25</f>
        <v>163603945.764</v>
      </c>
      <c r="V26" s="11">
        <v>0</v>
      </c>
      <c r="W26" s="11">
        <f>69664739.514+93939206.25</f>
        <v>163603945.764</v>
      </c>
      <c r="X26" s="11">
        <f>1497385787.4661+2022269979.5</f>
        <v>3519655766.9660997</v>
      </c>
      <c r="Y26" s="6">
        <f>R26+S26+T26+W26+X26</f>
        <v>8624060126.5702991</v>
      </c>
    </row>
    <row r="27" spans="1:25" ht="24.9" customHeight="1" x14ac:dyDescent="0.25">
      <c r="A27" s="149"/>
      <c r="B27" s="151"/>
      <c r="C27" s="1">
        <v>3</v>
      </c>
      <c r="D27" s="4" t="s">
        <v>94</v>
      </c>
      <c r="E27" s="4">
        <v>127183681.1797</v>
      </c>
      <c r="F27" s="4">
        <v>0</v>
      </c>
      <c r="G27" s="4">
        <v>1257598.1561</v>
      </c>
      <c r="H27" s="4">
        <v>3853238.3800999997</v>
      </c>
      <c r="I27" s="4">
        <v>0</v>
      </c>
      <c r="J27" s="4">
        <v>0</v>
      </c>
      <c r="K27" s="4">
        <v>69527757.736900002</v>
      </c>
      <c r="L27" s="5">
        <f t="shared" si="0"/>
        <v>201822275.45280001</v>
      </c>
      <c r="M27" s="8"/>
      <c r="N27" s="150">
        <v>20</v>
      </c>
      <c r="O27" s="9">
        <v>1</v>
      </c>
      <c r="P27" s="150" t="s">
        <v>55</v>
      </c>
      <c r="Q27" s="4" t="s">
        <v>473</v>
      </c>
      <c r="R27" s="4">
        <v>118878868.8213</v>
      </c>
      <c r="S27" s="4">
        <v>0</v>
      </c>
      <c r="T27" s="4">
        <v>1175479.7851</v>
      </c>
      <c r="U27" s="4">
        <v>3601630.4582000002</v>
      </c>
      <c r="V27" s="4">
        <v>0</v>
      </c>
      <c r="W27" s="4">
        <v>3601630.4582000002</v>
      </c>
      <c r="X27" s="4">
        <v>65120380.186499998</v>
      </c>
      <c r="Y27" s="5">
        <f t="shared" ref="Y27:Y60" si="3">R27+S27+T27+W27+X27</f>
        <v>188776359.2511</v>
      </c>
    </row>
    <row r="28" spans="1:25" ht="24.9" customHeight="1" x14ac:dyDescent="0.25">
      <c r="A28" s="149"/>
      <c r="B28" s="151"/>
      <c r="C28" s="1">
        <v>4</v>
      </c>
      <c r="D28" s="4" t="s">
        <v>95</v>
      </c>
      <c r="E28" s="4">
        <v>111351145.40899999</v>
      </c>
      <c r="F28" s="4">
        <v>0</v>
      </c>
      <c r="G28" s="4">
        <v>1101045.3058</v>
      </c>
      <c r="H28" s="4">
        <v>3373565.7215</v>
      </c>
      <c r="I28" s="4">
        <v>0</v>
      </c>
      <c r="J28" s="4">
        <v>0</v>
      </c>
      <c r="K28" s="4">
        <v>64734991.094099998</v>
      </c>
      <c r="L28" s="5">
        <f t="shared" si="0"/>
        <v>180560747.53039998</v>
      </c>
      <c r="M28" s="8"/>
      <c r="N28" s="151"/>
      <c r="O28" s="9">
        <v>2</v>
      </c>
      <c r="P28" s="151"/>
      <c r="Q28" s="4" t="s">
        <v>474</v>
      </c>
      <c r="R28" s="4">
        <v>122497704.8413</v>
      </c>
      <c r="S28" s="4">
        <v>0</v>
      </c>
      <c r="T28" s="4">
        <v>1211263.0041</v>
      </c>
      <c r="U28" s="4">
        <v>3711269.0353000001</v>
      </c>
      <c r="V28" s="4">
        <v>0</v>
      </c>
      <c r="W28" s="4">
        <v>3711269.0353000001</v>
      </c>
      <c r="X28" s="4">
        <v>70069475.484300002</v>
      </c>
      <c r="Y28" s="5">
        <f t="shared" si="3"/>
        <v>197489712.36500001</v>
      </c>
    </row>
    <row r="29" spans="1:25" ht="24.9" customHeight="1" x14ac:dyDescent="0.25">
      <c r="A29" s="149"/>
      <c r="B29" s="151"/>
      <c r="C29" s="1">
        <v>5</v>
      </c>
      <c r="D29" s="4" t="s">
        <v>96</v>
      </c>
      <c r="E29" s="4">
        <v>110185948.6213</v>
      </c>
      <c r="F29" s="4">
        <v>0</v>
      </c>
      <c r="G29" s="4">
        <v>1089523.7858</v>
      </c>
      <c r="H29" s="4">
        <v>3338264.1721999999</v>
      </c>
      <c r="I29" s="4">
        <v>0</v>
      </c>
      <c r="J29" s="4">
        <v>0</v>
      </c>
      <c r="K29" s="4">
        <v>67045337.421899997</v>
      </c>
      <c r="L29" s="5">
        <f t="shared" si="0"/>
        <v>181659074.00119999</v>
      </c>
      <c r="M29" s="8"/>
      <c r="N29" s="151"/>
      <c r="O29" s="9">
        <v>3</v>
      </c>
      <c r="P29" s="151"/>
      <c r="Q29" s="4" t="s">
        <v>475</v>
      </c>
      <c r="R29" s="4">
        <v>133265930.1926</v>
      </c>
      <c r="S29" s="4">
        <v>0</v>
      </c>
      <c r="T29" s="4">
        <v>1317739.7172999999</v>
      </c>
      <c r="U29" s="4">
        <v>4037510.0973</v>
      </c>
      <c r="V29" s="4">
        <v>0</v>
      </c>
      <c r="W29" s="4">
        <v>4037510.0973</v>
      </c>
      <c r="X29" s="4">
        <v>73500130.312000006</v>
      </c>
      <c r="Y29" s="5">
        <f t="shared" si="3"/>
        <v>212121310.31920001</v>
      </c>
    </row>
    <row r="30" spans="1:25" ht="24.9" customHeight="1" x14ac:dyDescent="0.25">
      <c r="A30" s="149"/>
      <c r="B30" s="151"/>
      <c r="C30" s="1">
        <v>6</v>
      </c>
      <c r="D30" s="4" t="s">
        <v>97</v>
      </c>
      <c r="E30" s="4">
        <v>117804656.9676</v>
      </c>
      <c r="F30" s="4">
        <v>0</v>
      </c>
      <c r="G30" s="4">
        <v>1164857.9283</v>
      </c>
      <c r="H30" s="4">
        <v>3569085.4468999999</v>
      </c>
      <c r="I30" s="4">
        <v>0</v>
      </c>
      <c r="J30" s="4">
        <v>0</v>
      </c>
      <c r="K30" s="4">
        <v>71453468.093400002</v>
      </c>
      <c r="L30" s="5">
        <f t="shared" si="0"/>
        <v>193992068.43619999</v>
      </c>
      <c r="M30" s="8"/>
      <c r="N30" s="151"/>
      <c r="O30" s="9">
        <v>4</v>
      </c>
      <c r="P30" s="151"/>
      <c r="Q30" s="4" t="s">
        <v>476</v>
      </c>
      <c r="R30" s="4">
        <v>124950063.25140001</v>
      </c>
      <c r="S30" s="4">
        <v>0</v>
      </c>
      <c r="T30" s="4">
        <v>1235512.0382000001</v>
      </c>
      <c r="U30" s="4">
        <v>3785567.2585999998</v>
      </c>
      <c r="V30" s="4">
        <v>0</v>
      </c>
      <c r="W30" s="4">
        <v>3785567.2585999998</v>
      </c>
      <c r="X30" s="4">
        <v>71875971.182999998</v>
      </c>
      <c r="Y30" s="5">
        <f t="shared" si="3"/>
        <v>201847113.73120001</v>
      </c>
    </row>
    <row r="31" spans="1:25" ht="24.9" customHeight="1" x14ac:dyDescent="0.25">
      <c r="A31" s="149"/>
      <c r="B31" s="151"/>
      <c r="C31" s="1">
        <v>7</v>
      </c>
      <c r="D31" s="4" t="s">
        <v>98</v>
      </c>
      <c r="E31" s="4">
        <v>128317516.3458</v>
      </c>
      <c r="F31" s="4">
        <v>0</v>
      </c>
      <c r="G31" s="4">
        <v>1268809.571</v>
      </c>
      <c r="H31" s="4">
        <v>3887589.7774999999</v>
      </c>
      <c r="I31" s="4">
        <v>0</v>
      </c>
      <c r="J31" s="4">
        <v>0</v>
      </c>
      <c r="K31" s="4">
        <v>70236157.100799993</v>
      </c>
      <c r="L31" s="5">
        <f t="shared" si="0"/>
        <v>203710072.79509997</v>
      </c>
      <c r="M31" s="8"/>
      <c r="N31" s="151"/>
      <c r="O31" s="9">
        <v>5</v>
      </c>
      <c r="P31" s="151"/>
      <c r="Q31" s="4" t="s">
        <v>477</v>
      </c>
      <c r="R31" s="4">
        <v>116855572.83499999</v>
      </c>
      <c r="S31" s="4">
        <v>0</v>
      </c>
      <c r="T31" s="4">
        <v>1155473.3403</v>
      </c>
      <c r="U31" s="4">
        <v>3540331.3852999997</v>
      </c>
      <c r="V31" s="4">
        <v>0</v>
      </c>
      <c r="W31" s="4">
        <v>3540331.3852999997</v>
      </c>
      <c r="X31" s="4">
        <v>65540021.405199997</v>
      </c>
      <c r="Y31" s="5">
        <f t="shared" si="3"/>
        <v>187091398.96579999</v>
      </c>
    </row>
    <row r="32" spans="1:25" ht="24.9" customHeight="1" x14ac:dyDescent="0.25">
      <c r="A32" s="149"/>
      <c r="B32" s="151"/>
      <c r="C32" s="1">
        <v>8</v>
      </c>
      <c r="D32" s="4" t="s">
        <v>99</v>
      </c>
      <c r="E32" s="4">
        <v>134230826.25709999</v>
      </c>
      <c r="F32" s="4">
        <v>0</v>
      </c>
      <c r="G32" s="4">
        <v>1327280.6544999999</v>
      </c>
      <c r="H32" s="4">
        <v>4066743.2073000004</v>
      </c>
      <c r="I32" s="4">
        <v>0</v>
      </c>
      <c r="J32" s="4">
        <v>0</v>
      </c>
      <c r="K32" s="4">
        <v>70144356.190899998</v>
      </c>
      <c r="L32" s="5">
        <f t="shared" si="0"/>
        <v>209769206.3098</v>
      </c>
      <c r="M32" s="8"/>
      <c r="N32" s="151"/>
      <c r="O32" s="9">
        <v>6</v>
      </c>
      <c r="P32" s="151"/>
      <c r="Q32" s="4" t="s">
        <v>478</v>
      </c>
      <c r="R32" s="4">
        <v>109304917.58489999</v>
      </c>
      <c r="S32" s="4">
        <v>0</v>
      </c>
      <c r="T32" s="4">
        <v>1080812.1100000001</v>
      </c>
      <c r="U32" s="4">
        <v>3311571.8909</v>
      </c>
      <c r="V32" s="4">
        <v>0</v>
      </c>
      <c r="W32" s="4">
        <v>3311571.8909</v>
      </c>
      <c r="X32" s="4">
        <v>63467401.476400003</v>
      </c>
      <c r="Y32" s="5">
        <f t="shared" si="3"/>
        <v>177164703.06220001</v>
      </c>
    </row>
    <row r="33" spans="1:25" ht="24.9" customHeight="1" x14ac:dyDescent="0.25">
      <c r="A33" s="149"/>
      <c r="B33" s="151"/>
      <c r="C33" s="1">
        <v>9</v>
      </c>
      <c r="D33" s="4" t="s">
        <v>802</v>
      </c>
      <c r="E33" s="4">
        <v>116707024.815</v>
      </c>
      <c r="F33" s="4">
        <v>0</v>
      </c>
      <c r="G33" s="4">
        <v>1154004.4905999999</v>
      </c>
      <c r="H33" s="4">
        <v>3535830.8791999999</v>
      </c>
      <c r="I33" s="4">
        <v>0</v>
      </c>
      <c r="J33" s="4">
        <v>0</v>
      </c>
      <c r="K33" s="4">
        <v>74330084.045599997</v>
      </c>
      <c r="L33" s="5">
        <f t="shared" si="0"/>
        <v>195726944.2304</v>
      </c>
      <c r="M33" s="8"/>
      <c r="N33" s="151"/>
      <c r="O33" s="9">
        <v>7</v>
      </c>
      <c r="P33" s="151"/>
      <c r="Q33" s="4" t="s">
        <v>479</v>
      </c>
      <c r="R33" s="4">
        <v>109662621.47140001</v>
      </c>
      <c r="S33" s="4">
        <v>0</v>
      </c>
      <c r="T33" s="4">
        <v>1084349.1026000001</v>
      </c>
      <c r="U33" s="4">
        <v>3322409.1172000002</v>
      </c>
      <c r="V33" s="4">
        <v>0</v>
      </c>
      <c r="W33" s="4">
        <v>3322409.1172000002</v>
      </c>
      <c r="X33" s="4">
        <v>60104367.226999998</v>
      </c>
      <c r="Y33" s="5">
        <f t="shared" si="3"/>
        <v>174173746.91820002</v>
      </c>
    </row>
    <row r="34" spans="1:25" ht="24.9" customHeight="1" x14ac:dyDescent="0.25">
      <c r="A34" s="149"/>
      <c r="B34" s="151"/>
      <c r="C34" s="1">
        <v>10</v>
      </c>
      <c r="D34" s="4" t="s">
        <v>100</v>
      </c>
      <c r="E34" s="4">
        <v>104495792.6848</v>
      </c>
      <c r="F34" s="4">
        <v>0</v>
      </c>
      <c r="G34" s="4">
        <v>1033259.2592</v>
      </c>
      <c r="H34" s="4">
        <v>3165871.5582999997</v>
      </c>
      <c r="I34" s="4">
        <v>0</v>
      </c>
      <c r="J34" s="4">
        <v>0</v>
      </c>
      <c r="K34" s="4">
        <v>62318082.607600003</v>
      </c>
      <c r="L34" s="5">
        <f t="shared" si="0"/>
        <v>171013006.1099</v>
      </c>
      <c r="M34" s="8"/>
      <c r="N34" s="151"/>
      <c r="O34" s="9">
        <v>8</v>
      </c>
      <c r="P34" s="151"/>
      <c r="Q34" s="4" t="s">
        <v>480</v>
      </c>
      <c r="R34" s="4">
        <v>117415753.2568</v>
      </c>
      <c r="S34" s="4">
        <v>0</v>
      </c>
      <c r="T34" s="4">
        <v>1161012.4304</v>
      </c>
      <c r="U34" s="4">
        <v>3557302.9705999997</v>
      </c>
      <c r="V34" s="4">
        <v>0</v>
      </c>
      <c r="W34" s="4">
        <v>3557302.9705999997</v>
      </c>
      <c r="X34" s="4">
        <v>64609781.557899997</v>
      </c>
      <c r="Y34" s="5">
        <f t="shared" si="3"/>
        <v>186743850.21569997</v>
      </c>
    </row>
    <row r="35" spans="1:25" ht="24.9" customHeight="1" x14ac:dyDescent="0.25">
      <c r="A35" s="149"/>
      <c r="B35" s="151"/>
      <c r="C35" s="1">
        <v>11</v>
      </c>
      <c r="D35" s="4" t="s">
        <v>101</v>
      </c>
      <c r="E35" s="4">
        <v>106191090.56209999</v>
      </c>
      <c r="F35" s="4">
        <v>0</v>
      </c>
      <c r="G35" s="4">
        <v>1050022.4435000001</v>
      </c>
      <c r="H35" s="4">
        <v>3217233.3901999998</v>
      </c>
      <c r="I35" s="4">
        <v>0</v>
      </c>
      <c r="J35" s="4">
        <v>0</v>
      </c>
      <c r="K35" s="4">
        <v>65414289.710100003</v>
      </c>
      <c r="L35" s="5">
        <f t="shared" si="0"/>
        <v>175872636.10589999</v>
      </c>
      <c r="M35" s="8"/>
      <c r="N35" s="151"/>
      <c r="O35" s="9">
        <v>9</v>
      </c>
      <c r="P35" s="151"/>
      <c r="Q35" s="4" t="s">
        <v>481</v>
      </c>
      <c r="R35" s="4">
        <v>110130394.0504</v>
      </c>
      <c r="S35" s="4">
        <v>0</v>
      </c>
      <c r="T35" s="4">
        <v>1088974.4595999999</v>
      </c>
      <c r="U35" s="4">
        <v>3336581.0553000001</v>
      </c>
      <c r="V35" s="4">
        <v>0</v>
      </c>
      <c r="W35" s="4">
        <v>3336581.0553000001</v>
      </c>
      <c r="X35" s="4">
        <v>61793054.101199999</v>
      </c>
      <c r="Y35" s="5">
        <f t="shared" si="3"/>
        <v>176349003.6665</v>
      </c>
    </row>
    <row r="36" spans="1:25" ht="24.9" customHeight="1" x14ac:dyDescent="0.25">
      <c r="A36" s="149"/>
      <c r="B36" s="151"/>
      <c r="C36" s="1">
        <v>12</v>
      </c>
      <c r="D36" s="4" t="s">
        <v>102</v>
      </c>
      <c r="E36" s="4">
        <v>103967913.8742</v>
      </c>
      <c r="F36" s="4">
        <v>0</v>
      </c>
      <c r="G36" s="4">
        <v>1028039.569</v>
      </c>
      <c r="H36" s="4">
        <v>3149878.6033000001</v>
      </c>
      <c r="I36" s="4">
        <v>0</v>
      </c>
      <c r="J36" s="4">
        <v>0</v>
      </c>
      <c r="K36" s="4">
        <v>62094836.290899999</v>
      </c>
      <c r="L36" s="5">
        <f t="shared" si="0"/>
        <v>170240668.33740002</v>
      </c>
      <c r="M36" s="8"/>
      <c r="N36" s="151"/>
      <c r="O36" s="9">
        <v>10</v>
      </c>
      <c r="P36" s="151"/>
      <c r="Q36" s="4" t="s">
        <v>482</v>
      </c>
      <c r="R36" s="4">
        <v>132783505.71599999</v>
      </c>
      <c r="S36" s="4">
        <v>0</v>
      </c>
      <c r="T36" s="4">
        <v>1312969.4816999999</v>
      </c>
      <c r="U36" s="4">
        <v>4022894.2559000002</v>
      </c>
      <c r="V36" s="4">
        <v>0</v>
      </c>
      <c r="W36" s="4">
        <v>4022894.2559000002</v>
      </c>
      <c r="X36" s="4">
        <v>75010416.949399993</v>
      </c>
      <c r="Y36" s="5">
        <f t="shared" si="3"/>
        <v>213129786.403</v>
      </c>
    </row>
    <row r="37" spans="1:25" ht="24.9" customHeight="1" x14ac:dyDescent="0.25">
      <c r="A37" s="149"/>
      <c r="B37" s="151"/>
      <c r="C37" s="1">
        <v>13</v>
      </c>
      <c r="D37" s="4" t="s">
        <v>103</v>
      </c>
      <c r="E37" s="4">
        <v>120553031.3211</v>
      </c>
      <c r="F37" s="4">
        <v>0</v>
      </c>
      <c r="G37" s="4">
        <v>1192033.9818</v>
      </c>
      <c r="H37" s="4">
        <v>3652351.9591000001</v>
      </c>
      <c r="I37" s="4">
        <v>0</v>
      </c>
      <c r="J37" s="4">
        <v>0</v>
      </c>
      <c r="K37" s="4">
        <v>67987245.685000002</v>
      </c>
      <c r="L37" s="5">
        <f t="shared" si="0"/>
        <v>193384662.947</v>
      </c>
      <c r="M37" s="8"/>
      <c r="N37" s="151"/>
      <c r="O37" s="9">
        <v>11</v>
      </c>
      <c r="P37" s="151"/>
      <c r="Q37" s="4" t="s">
        <v>483</v>
      </c>
      <c r="R37" s="4">
        <v>109588498.7536</v>
      </c>
      <c r="S37" s="4">
        <v>0</v>
      </c>
      <c r="T37" s="4">
        <v>1083616.1738</v>
      </c>
      <c r="U37" s="4">
        <v>3320163.4478000002</v>
      </c>
      <c r="V37" s="4">
        <v>0</v>
      </c>
      <c r="W37" s="4">
        <v>3320163.4478000002</v>
      </c>
      <c r="X37" s="4">
        <v>60994540.827299997</v>
      </c>
      <c r="Y37" s="5">
        <f t="shared" si="3"/>
        <v>174986819.20249999</v>
      </c>
    </row>
    <row r="38" spans="1:25" ht="24.9" customHeight="1" x14ac:dyDescent="0.25">
      <c r="A38" s="149"/>
      <c r="B38" s="151"/>
      <c r="C38" s="1">
        <v>14</v>
      </c>
      <c r="D38" s="4" t="s">
        <v>104</v>
      </c>
      <c r="E38" s="4">
        <v>116869024.3213</v>
      </c>
      <c r="F38" s="4">
        <v>0</v>
      </c>
      <c r="G38" s="4">
        <v>1155606.3492000001</v>
      </c>
      <c r="H38" s="4">
        <v>3540738.9201000002</v>
      </c>
      <c r="I38" s="4">
        <v>0</v>
      </c>
      <c r="J38" s="4">
        <v>0</v>
      </c>
      <c r="K38" s="4">
        <v>68292733.2456</v>
      </c>
      <c r="L38" s="5">
        <f t="shared" si="0"/>
        <v>189858102.8362</v>
      </c>
      <c r="M38" s="8"/>
      <c r="N38" s="151"/>
      <c r="O38" s="9">
        <v>12</v>
      </c>
      <c r="P38" s="151"/>
      <c r="Q38" s="4" t="s">
        <v>484</v>
      </c>
      <c r="R38" s="4">
        <v>121716869.95100001</v>
      </c>
      <c r="S38" s="4">
        <v>0</v>
      </c>
      <c r="T38" s="4">
        <v>1203542.0723000001</v>
      </c>
      <c r="U38" s="4">
        <v>3687612.3607000001</v>
      </c>
      <c r="V38" s="4">
        <v>0</v>
      </c>
      <c r="W38" s="4">
        <v>3687612.3607000001</v>
      </c>
      <c r="X38" s="4">
        <v>67974221.640499994</v>
      </c>
      <c r="Y38" s="5">
        <f t="shared" si="3"/>
        <v>194582246.02450001</v>
      </c>
    </row>
    <row r="39" spans="1:25" ht="24.9" customHeight="1" x14ac:dyDescent="0.25">
      <c r="A39" s="149"/>
      <c r="B39" s="151"/>
      <c r="C39" s="1">
        <v>15</v>
      </c>
      <c r="D39" s="4" t="s">
        <v>105</v>
      </c>
      <c r="E39" s="4">
        <v>111521168.956</v>
      </c>
      <c r="F39" s="4">
        <v>0</v>
      </c>
      <c r="G39" s="4">
        <v>1102726.5066</v>
      </c>
      <c r="H39" s="4">
        <v>3378716.8639000002</v>
      </c>
      <c r="I39" s="4">
        <v>0</v>
      </c>
      <c r="J39" s="4">
        <v>0</v>
      </c>
      <c r="K39" s="4">
        <v>67698065.789900005</v>
      </c>
      <c r="L39" s="5">
        <f t="shared" si="0"/>
        <v>183700678.1164</v>
      </c>
      <c r="M39" s="8"/>
      <c r="N39" s="151"/>
      <c r="O39" s="9">
        <v>13</v>
      </c>
      <c r="P39" s="151"/>
      <c r="Q39" s="4" t="s">
        <v>485</v>
      </c>
      <c r="R39" s="4">
        <v>132643794.63479999</v>
      </c>
      <c r="S39" s="4">
        <v>0</v>
      </c>
      <c r="T39" s="4">
        <v>1311588.0119</v>
      </c>
      <c r="U39" s="4">
        <v>4018661.4794999999</v>
      </c>
      <c r="V39" s="4">
        <v>0</v>
      </c>
      <c r="W39" s="4">
        <v>4018661.4794999999</v>
      </c>
      <c r="X39" s="4">
        <v>71680560.364199996</v>
      </c>
      <c r="Y39" s="5">
        <f t="shared" si="3"/>
        <v>209654604.49039999</v>
      </c>
    </row>
    <row r="40" spans="1:25" ht="24.9" customHeight="1" x14ac:dyDescent="0.25">
      <c r="A40" s="149"/>
      <c r="B40" s="151"/>
      <c r="C40" s="1">
        <v>16</v>
      </c>
      <c r="D40" s="4" t="s">
        <v>106</v>
      </c>
      <c r="E40" s="4">
        <v>103895906.4692</v>
      </c>
      <c r="F40" s="4">
        <v>0</v>
      </c>
      <c r="G40" s="4">
        <v>1027327.5564</v>
      </c>
      <c r="H40" s="4">
        <v>3147697.0208000001</v>
      </c>
      <c r="I40" s="4">
        <v>0</v>
      </c>
      <c r="J40" s="4">
        <v>0</v>
      </c>
      <c r="K40" s="4">
        <v>64586253.938500002</v>
      </c>
      <c r="L40" s="5">
        <f t="shared" si="0"/>
        <v>172657184.9849</v>
      </c>
      <c r="M40" s="8"/>
      <c r="N40" s="151"/>
      <c r="O40" s="9">
        <v>14</v>
      </c>
      <c r="P40" s="151"/>
      <c r="Q40" s="4" t="s">
        <v>486</v>
      </c>
      <c r="R40" s="4">
        <v>132333646.08050001</v>
      </c>
      <c r="S40" s="4">
        <v>0</v>
      </c>
      <c r="T40" s="4">
        <v>1308521.2486</v>
      </c>
      <c r="U40" s="4">
        <v>4009265.0199000002</v>
      </c>
      <c r="V40" s="4">
        <v>0</v>
      </c>
      <c r="W40" s="4">
        <v>4009265.0199000002</v>
      </c>
      <c r="X40" s="4">
        <v>75832829.388099998</v>
      </c>
      <c r="Y40" s="5">
        <f t="shared" si="3"/>
        <v>213484261.73710001</v>
      </c>
    </row>
    <row r="41" spans="1:25" ht="24.9" customHeight="1" x14ac:dyDescent="0.25">
      <c r="A41" s="149"/>
      <c r="B41" s="151"/>
      <c r="C41" s="1">
        <v>17</v>
      </c>
      <c r="D41" s="4" t="s">
        <v>107</v>
      </c>
      <c r="E41" s="4">
        <v>98738203.5009</v>
      </c>
      <c r="F41" s="4">
        <v>0</v>
      </c>
      <c r="G41" s="4">
        <v>976327.94949999999</v>
      </c>
      <c r="H41" s="4">
        <v>2991435.9435000001</v>
      </c>
      <c r="I41" s="4">
        <v>0</v>
      </c>
      <c r="J41" s="4">
        <v>0</v>
      </c>
      <c r="K41" s="4">
        <v>59214002.8389</v>
      </c>
      <c r="L41" s="5">
        <f t="shared" si="0"/>
        <v>161919970.23280001</v>
      </c>
      <c r="M41" s="8"/>
      <c r="N41" s="151"/>
      <c r="O41" s="9">
        <v>15</v>
      </c>
      <c r="P41" s="151"/>
      <c r="Q41" s="4" t="s">
        <v>487</v>
      </c>
      <c r="R41" s="4">
        <v>115561070.0115</v>
      </c>
      <c r="S41" s="4">
        <v>0</v>
      </c>
      <c r="T41" s="4">
        <v>1142673.2361999999</v>
      </c>
      <c r="U41" s="4">
        <v>3501112.2974</v>
      </c>
      <c r="V41" s="4">
        <v>0</v>
      </c>
      <c r="W41" s="4">
        <v>3501112.2974</v>
      </c>
      <c r="X41" s="4">
        <v>67985749.472900003</v>
      </c>
      <c r="Y41" s="5">
        <f t="shared" si="3"/>
        <v>188190605.01800001</v>
      </c>
    </row>
    <row r="42" spans="1:25" ht="24.9" customHeight="1" x14ac:dyDescent="0.25">
      <c r="A42" s="149"/>
      <c r="B42" s="151"/>
      <c r="C42" s="1">
        <v>18</v>
      </c>
      <c r="D42" s="4" t="s">
        <v>108</v>
      </c>
      <c r="E42" s="4">
        <v>111854129.611</v>
      </c>
      <c r="F42" s="4">
        <v>0</v>
      </c>
      <c r="G42" s="4">
        <v>1106018.8370999999</v>
      </c>
      <c r="H42" s="4">
        <v>3388804.4534</v>
      </c>
      <c r="I42" s="4">
        <v>0</v>
      </c>
      <c r="J42" s="4">
        <v>0</v>
      </c>
      <c r="K42" s="4">
        <v>67416477.394199997</v>
      </c>
      <c r="L42" s="5">
        <f t="shared" si="0"/>
        <v>183765430.29570001</v>
      </c>
      <c r="M42" s="8"/>
      <c r="N42" s="151"/>
      <c r="O42" s="9">
        <v>16</v>
      </c>
      <c r="P42" s="151"/>
      <c r="Q42" s="4" t="s">
        <v>488</v>
      </c>
      <c r="R42" s="4">
        <v>130188247.368</v>
      </c>
      <c r="S42" s="4">
        <v>0</v>
      </c>
      <c r="T42" s="4">
        <v>1287307.4463</v>
      </c>
      <c r="U42" s="4">
        <v>3944266.6444000001</v>
      </c>
      <c r="V42" s="4">
        <v>0</v>
      </c>
      <c r="W42" s="4">
        <v>3944266.6444000001</v>
      </c>
      <c r="X42" s="4">
        <v>67985046.556299999</v>
      </c>
      <c r="Y42" s="5">
        <f t="shared" si="3"/>
        <v>203404868.01499999</v>
      </c>
    </row>
    <row r="43" spans="1:25" ht="24.9" customHeight="1" x14ac:dyDescent="0.25">
      <c r="A43" s="149"/>
      <c r="B43" s="151"/>
      <c r="C43" s="1">
        <v>19</v>
      </c>
      <c r="D43" s="4" t="s">
        <v>109</v>
      </c>
      <c r="E43" s="4">
        <v>140792795.97330001</v>
      </c>
      <c r="F43" s="4">
        <v>0</v>
      </c>
      <c r="G43" s="4">
        <v>1392165.7163</v>
      </c>
      <c r="H43" s="4">
        <v>4265548.8507000003</v>
      </c>
      <c r="I43" s="4">
        <v>0</v>
      </c>
      <c r="J43" s="4">
        <v>0</v>
      </c>
      <c r="K43" s="4">
        <v>73549846.603799999</v>
      </c>
      <c r="L43" s="5">
        <f t="shared" si="0"/>
        <v>220000357.14410001</v>
      </c>
      <c r="M43" s="8"/>
      <c r="N43" s="151"/>
      <c r="O43" s="9">
        <v>17</v>
      </c>
      <c r="P43" s="151"/>
      <c r="Q43" s="4" t="s">
        <v>489</v>
      </c>
      <c r="R43" s="4">
        <v>134391528.12</v>
      </c>
      <c r="S43" s="4">
        <v>0</v>
      </c>
      <c r="T43" s="4">
        <v>1328869.6819</v>
      </c>
      <c r="U43" s="4">
        <v>4071611.9340999997</v>
      </c>
      <c r="V43" s="4">
        <v>0</v>
      </c>
      <c r="W43" s="4">
        <v>4071611.9340999997</v>
      </c>
      <c r="X43" s="4">
        <v>72643415.542500004</v>
      </c>
      <c r="Y43" s="5">
        <f t="shared" si="3"/>
        <v>212435425.27850002</v>
      </c>
    </row>
    <row r="44" spans="1:25" ht="24.9" customHeight="1" x14ac:dyDescent="0.25">
      <c r="A44" s="149"/>
      <c r="B44" s="151"/>
      <c r="C44" s="1">
        <v>20</v>
      </c>
      <c r="D44" s="4" t="s">
        <v>110</v>
      </c>
      <c r="E44" s="4">
        <v>120628573.17209999</v>
      </c>
      <c r="F44" s="4">
        <v>0</v>
      </c>
      <c r="G44" s="4">
        <v>1192780.9432000001</v>
      </c>
      <c r="H44" s="4">
        <v>3654640.6234999998</v>
      </c>
      <c r="I44" s="4">
        <v>0</v>
      </c>
      <c r="J44" s="4">
        <v>0</v>
      </c>
      <c r="K44" s="4">
        <v>53775818.160899997</v>
      </c>
      <c r="L44" s="5">
        <f t="shared" si="0"/>
        <v>179251812.89969999</v>
      </c>
      <c r="M44" s="8"/>
      <c r="N44" s="151"/>
      <c r="O44" s="9">
        <v>18</v>
      </c>
      <c r="P44" s="151"/>
      <c r="Q44" s="4" t="s">
        <v>490</v>
      </c>
      <c r="R44" s="4">
        <v>128649641.23519999</v>
      </c>
      <c r="S44" s="4">
        <v>0</v>
      </c>
      <c r="T44" s="4">
        <v>1272093.6373000001</v>
      </c>
      <c r="U44" s="4">
        <v>3897652.0462000002</v>
      </c>
      <c r="V44" s="4">
        <v>0</v>
      </c>
      <c r="W44" s="4">
        <v>3897652.0462000002</v>
      </c>
      <c r="X44" s="4">
        <v>70045013.986100003</v>
      </c>
      <c r="Y44" s="5">
        <f t="shared" si="3"/>
        <v>203864400.9048</v>
      </c>
    </row>
    <row r="45" spans="1:25" ht="24.9" customHeight="1" x14ac:dyDescent="0.25">
      <c r="A45" s="149"/>
      <c r="B45" s="151"/>
      <c r="C45" s="12">
        <v>21</v>
      </c>
      <c r="D45" s="4" t="s">
        <v>803</v>
      </c>
      <c r="E45" s="4">
        <v>116898188.3301</v>
      </c>
      <c r="F45" s="4">
        <v>0</v>
      </c>
      <c r="G45" s="4">
        <v>1155894.7242999999</v>
      </c>
      <c r="H45" s="4">
        <v>3541622.4916000003</v>
      </c>
      <c r="I45" s="4">
        <v>0</v>
      </c>
      <c r="J45" s="4">
        <v>0</v>
      </c>
      <c r="K45" s="4">
        <v>73818360.750400007</v>
      </c>
      <c r="L45" s="5">
        <f t="shared" si="0"/>
        <v>195414066.29640001</v>
      </c>
      <c r="M45" s="8"/>
      <c r="N45" s="151"/>
      <c r="O45" s="9">
        <v>19</v>
      </c>
      <c r="P45" s="151"/>
      <c r="Q45" s="4" t="s">
        <v>491</v>
      </c>
      <c r="R45" s="4">
        <v>141079005.38570002</v>
      </c>
      <c r="S45" s="4">
        <v>0</v>
      </c>
      <c r="T45" s="4">
        <v>1394995.7683000001</v>
      </c>
      <c r="U45" s="4">
        <v>4274220.0345999999</v>
      </c>
      <c r="V45" s="4">
        <v>0</v>
      </c>
      <c r="W45" s="4">
        <v>4274220.0345999999</v>
      </c>
      <c r="X45" s="4">
        <v>78668113.843400002</v>
      </c>
      <c r="Y45" s="5">
        <f t="shared" si="3"/>
        <v>225416335.03200001</v>
      </c>
    </row>
    <row r="46" spans="1:25" ht="24.9" customHeight="1" x14ac:dyDescent="0.25">
      <c r="A46" s="1"/>
      <c r="B46" s="159" t="s">
        <v>823</v>
      </c>
      <c r="C46" s="159"/>
      <c r="D46" s="11"/>
      <c r="E46" s="11">
        <f>SUM(E25:E45)</f>
        <v>2473815441.5361004</v>
      </c>
      <c r="F46" s="11">
        <f t="shared" ref="F46:K46" si="4">SUM(F25:F45)</f>
        <v>0</v>
      </c>
      <c r="G46" s="11">
        <f t="shared" si="4"/>
        <v>24461202.167799994</v>
      </c>
      <c r="H46" s="11">
        <f t="shared" si="4"/>
        <v>74948299.311300009</v>
      </c>
      <c r="I46" s="11">
        <f t="shared" si="4"/>
        <v>0</v>
      </c>
      <c r="J46" s="11">
        <f t="shared" si="4"/>
        <v>0</v>
      </c>
      <c r="K46" s="11">
        <f t="shared" si="4"/>
        <v>1421039268.5512004</v>
      </c>
      <c r="L46" s="6">
        <f t="shared" si="0"/>
        <v>3994264211.5664005</v>
      </c>
      <c r="M46" s="8"/>
      <c r="N46" s="151"/>
      <c r="O46" s="9">
        <v>20</v>
      </c>
      <c r="P46" s="151"/>
      <c r="Q46" s="4" t="s">
        <v>492</v>
      </c>
      <c r="R46" s="4">
        <v>112344385.14320001</v>
      </c>
      <c r="S46" s="4">
        <v>-1E-4</v>
      </c>
      <c r="T46" s="4">
        <v>1110866.5066</v>
      </c>
      <c r="U46" s="4">
        <v>3403657.5494999997</v>
      </c>
      <c r="V46" s="4">
        <v>0</v>
      </c>
      <c r="W46" s="4">
        <v>3403657.5494999997</v>
      </c>
      <c r="X46" s="4">
        <v>65410403.581500001</v>
      </c>
      <c r="Y46" s="5">
        <f t="shared" si="3"/>
        <v>182269312.78070003</v>
      </c>
    </row>
    <row r="47" spans="1:25" ht="24.9" customHeight="1" x14ac:dyDescent="0.25">
      <c r="A47" s="149">
        <v>3</v>
      </c>
      <c r="B47" s="150" t="s">
        <v>912</v>
      </c>
      <c r="C47" s="13">
        <v>1</v>
      </c>
      <c r="D47" s="4" t="s">
        <v>111</v>
      </c>
      <c r="E47" s="4">
        <v>112249895.8168</v>
      </c>
      <c r="F47" s="4">
        <v>0</v>
      </c>
      <c r="G47" s="4">
        <v>1109932.1917000001</v>
      </c>
      <c r="H47" s="4">
        <v>3400794.8402999998</v>
      </c>
      <c r="I47" s="4">
        <v>1700397.4201499999</v>
      </c>
      <c r="J47" s="4">
        <v>1700397.4201499999</v>
      </c>
      <c r="K47" s="4">
        <v>63826886.286499999</v>
      </c>
      <c r="L47" s="5">
        <f t="shared" si="0"/>
        <v>178887111.71515</v>
      </c>
      <c r="M47" s="8"/>
      <c r="N47" s="151"/>
      <c r="O47" s="9">
        <v>21</v>
      </c>
      <c r="P47" s="151"/>
      <c r="Q47" s="4" t="s">
        <v>55</v>
      </c>
      <c r="R47" s="4">
        <v>154727909.6049</v>
      </c>
      <c r="S47" s="4">
        <v>0</v>
      </c>
      <c r="T47" s="4">
        <v>1529956.7682</v>
      </c>
      <c r="U47" s="4">
        <v>4687735.9912</v>
      </c>
      <c r="V47" s="4">
        <v>0</v>
      </c>
      <c r="W47" s="4">
        <v>4687735.9912</v>
      </c>
      <c r="X47" s="4">
        <v>88891333.081499994</v>
      </c>
      <c r="Y47" s="5">
        <f t="shared" si="3"/>
        <v>249836935.44580001</v>
      </c>
    </row>
    <row r="48" spans="1:25" ht="24.9" customHeight="1" x14ac:dyDescent="0.25">
      <c r="A48" s="149"/>
      <c r="B48" s="151"/>
      <c r="C48" s="1">
        <v>2</v>
      </c>
      <c r="D48" s="4" t="s">
        <v>112</v>
      </c>
      <c r="E48" s="4">
        <v>87644547.982999995</v>
      </c>
      <c r="F48" s="4">
        <v>0</v>
      </c>
      <c r="G48" s="4">
        <v>866633.36769999994</v>
      </c>
      <c r="H48" s="4">
        <v>2655335.4405</v>
      </c>
      <c r="I48" s="4">
        <v>1327667.72025</v>
      </c>
      <c r="J48" s="4">
        <v>1327667.72025</v>
      </c>
      <c r="K48" s="4">
        <v>52784488.026100002</v>
      </c>
      <c r="L48" s="5">
        <f t="shared" si="0"/>
        <v>142623337.09705001</v>
      </c>
      <c r="M48" s="8"/>
      <c r="N48" s="151"/>
      <c r="O48" s="9">
        <v>22</v>
      </c>
      <c r="P48" s="151"/>
      <c r="Q48" s="4" t="s">
        <v>493</v>
      </c>
      <c r="R48" s="4">
        <v>108873207.7183</v>
      </c>
      <c r="S48" s="4">
        <v>0</v>
      </c>
      <c r="T48" s="4">
        <v>1076543.3426999999</v>
      </c>
      <c r="U48" s="4">
        <v>3298492.5318999998</v>
      </c>
      <c r="V48" s="4">
        <v>0</v>
      </c>
      <c r="W48" s="4">
        <v>3298492.5318999998</v>
      </c>
      <c r="X48" s="4">
        <v>60651236.352899998</v>
      </c>
      <c r="Y48" s="5">
        <f t="shared" si="3"/>
        <v>173899479.94580001</v>
      </c>
    </row>
    <row r="49" spans="1:25" ht="24.9" customHeight="1" x14ac:dyDescent="0.25">
      <c r="A49" s="149"/>
      <c r="B49" s="151"/>
      <c r="C49" s="1">
        <v>3</v>
      </c>
      <c r="D49" s="4" t="s">
        <v>113</v>
      </c>
      <c r="E49" s="4">
        <v>115715632.7226</v>
      </c>
      <c r="F49" s="4">
        <v>0</v>
      </c>
      <c r="G49" s="4">
        <v>1144201.5593999999</v>
      </c>
      <c r="H49" s="4">
        <v>3505795.0285</v>
      </c>
      <c r="I49" s="4">
        <v>1752897.51425</v>
      </c>
      <c r="J49" s="4">
        <v>1752897.51425</v>
      </c>
      <c r="K49" s="4">
        <v>68531788.352500007</v>
      </c>
      <c r="L49" s="5">
        <f t="shared" si="0"/>
        <v>187144520.14875001</v>
      </c>
      <c r="M49" s="8"/>
      <c r="N49" s="151"/>
      <c r="O49" s="9">
        <v>23</v>
      </c>
      <c r="P49" s="151"/>
      <c r="Q49" s="4" t="s">
        <v>494</v>
      </c>
      <c r="R49" s="4">
        <v>102856320.32170001</v>
      </c>
      <c r="S49" s="4">
        <v>0</v>
      </c>
      <c r="T49" s="4">
        <v>1017048.0802</v>
      </c>
      <c r="U49" s="4">
        <v>3116201.0521</v>
      </c>
      <c r="V49" s="4">
        <v>0</v>
      </c>
      <c r="W49" s="4">
        <v>3116201.0521</v>
      </c>
      <c r="X49" s="4">
        <v>58076593.3781</v>
      </c>
      <c r="Y49" s="5">
        <f t="shared" si="3"/>
        <v>165066162.8321</v>
      </c>
    </row>
    <row r="50" spans="1:25" ht="24.9" customHeight="1" x14ac:dyDescent="0.25">
      <c r="A50" s="149"/>
      <c r="B50" s="151"/>
      <c r="C50" s="1">
        <v>4</v>
      </c>
      <c r="D50" s="4" t="s">
        <v>114</v>
      </c>
      <c r="E50" s="4">
        <v>88709175.832200006</v>
      </c>
      <c r="F50" s="4">
        <v>0</v>
      </c>
      <c r="G50" s="4">
        <v>877160.45739999996</v>
      </c>
      <c r="H50" s="4">
        <v>2687590.0886999997</v>
      </c>
      <c r="I50" s="4">
        <v>1343795.0443499999</v>
      </c>
      <c r="J50" s="4">
        <v>1343795.0443499999</v>
      </c>
      <c r="K50" s="4">
        <v>54759964.878899999</v>
      </c>
      <c r="L50" s="5">
        <f t="shared" si="0"/>
        <v>145690096.21285</v>
      </c>
      <c r="M50" s="8"/>
      <c r="N50" s="151"/>
      <c r="O50" s="9">
        <v>24</v>
      </c>
      <c r="P50" s="151"/>
      <c r="Q50" s="4" t="s">
        <v>495</v>
      </c>
      <c r="R50" s="4">
        <v>125123171.96980001</v>
      </c>
      <c r="S50" s="4">
        <v>0</v>
      </c>
      <c r="T50" s="4">
        <v>1237223.7450999999</v>
      </c>
      <c r="U50" s="4">
        <v>3790811.8714999999</v>
      </c>
      <c r="V50" s="4">
        <v>0</v>
      </c>
      <c r="W50" s="4">
        <v>3790811.8714999999</v>
      </c>
      <c r="X50" s="4">
        <v>72403580.393700004</v>
      </c>
      <c r="Y50" s="5">
        <f t="shared" si="3"/>
        <v>202554787.98010004</v>
      </c>
    </row>
    <row r="51" spans="1:25" ht="24.9" customHeight="1" x14ac:dyDescent="0.25">
      <c r="A51" s="149"/>
      <c r="B51" s="151"/>
      <c r="C51" s="1">
        <v>5</v>
      </c>
      <c r="D51" s="4" t="s">
        <v>115</v>
      </c>
      <c r="E51" s="4">
        <v>119210565.80490001</v>
      </c>
      <c r="F51" s="4">
        <v>0</v>
      </c>
      <c r="G51" s="4">
        <v>1178759.6203999999</v>
      </c>
      <c r="H51" s="4">
        <v>3611679.7627000003</v>
      </c>
      <c r="I51" s="4">
        <v>1805839.8813500002</v>
      </c>
      <c r="J51" s="4">
        <v>1805839.8813500002</v>
      </c>
      <c r="K51" s="4">
        <v>71359059.558400005</v>
      </c>
      <c r="L51" s="5">
        <f t="shared" si="0"/>
        <v>193554224.86505002</v>
      </c>
      <c r="M51" s="8"/>
      <c r="N51" s="151"/>
      <c r="O51" s="9">
        <v>25</v>
      </c>
      <c r="P51" s="151"/>
      <c r="Q51" s="4" t="s">
        <v>496</v>
      </c>
      <c r="R51" s="4">
        <v>124512581.26810001</v>
      </c>
      <c r="S51" s="4">
        <v>0</v>
      </c>
      <c r="T51" s="4">
        <v>1231186.1958999999</v>
      </c>
      <c r="U51" s="4">
        <v>3772313.0238999999</v>
      </c>
      <c r="V51" s="4">
        <v>0</v>
      </c>
      <c r="W51" s="4">
        <v>3772313.0238999999</v>
      </c>
      <c r="X51" s="4">
        <v>69836810.084999993</v>
      </c>
      <c r="Y51" s="5">
        <f t="shared" si="3"/>
        <v>199352890.5729</v>
      </c>
    </row>
    <row r="52" spans="1:25" ht="24.9" customHeight="1" x14ac:dyDescent="0.25">
      <c r="A52" s="149"/>
      <c r="B52" s="151"/>
      <c r="C52" s="1">
        <v>6</v>
      </c>
      <c r="D52" s="4" t="s">
        <v>116</v>
      </c>
      <c r="E52" s="4">
        <v>103905436.808</v>
      </c>
      <c r="F52" s="4">
        <v>0</v>
      </c>
      <c r="G52" s="4">
        <v>1027421.7928000001</v>
      </c>
      <c r="H52" s="4">
        <v>3147985.7579999999</v>
      </c>
      <c r="I52" s="4">
        <v>1573992.879</v>
      </c>
      <c r="J52" s="4">
        <v>1573992.879</v>
      </c>
      <c r="K52" s="4">
        <v>59093164.639300004</v>
      </c>
      <c r="L52" s="5">
        <f t="shared" si="0"/>
        <v>165600016.1191</v>
      </c>
      <c r="M52" s="8"/>
      <c r="N52" s="151"/>
      <c r="O52" s="9">
        <v>26</v>
      </c>
      <c r="P52" s="151"/>
      <c r="Q52" s="4" t="s">
        <v>497</v>
      </c>
      <c r="R52" s="4">
        <v>118109131.31819999</v>
      </c>
      <c r="S52" s="4">
        <v>0</v>
      </c>
      <c r="T52" s="4">
        <v>1167868.585</v>
      </c>
      <c r="U52" s="4">
        <v>3578309.997</v>
      </c>
      <c r="V52" s="4">
        <v>0</v>
      </c>
      <c r="W52" s="4">
        <v>3578309.997</v>
      </c>
      <c r="X52" s="4">
        <v>68999776.980700001</v>
      </c>
      <c r="Y52" s="5">
        <f t="shared" si="3"/>
        <v>191855086.88089997</v>
      </c>
    </row>
    <row r="53" spans="1:25" ht="24.9" customHeight="1" x14ac:dyDescent="0.25">
      <c r="A53" s="149"/>
      <c r="B53" s="151"/>
      <c r="C53" s="1">
        <v>7</v>
      </c>
      <c r="D53" s="4" t="s">
        <v>117</v>
      </c>
      <c r="E53" s="4">
        <v>117846862.0265</v>
      </c>
      <c r="F53" s="4">
        <v>0</v>
      </c>
      <c r="G53" s="4">
        <v>1165275.254</v>
      </c>
      <c r="H53" s="4">
        <v>3570364.1184</v>
      </c>
      <c r="I53" s="4">
        <v>1785182.0592</v>
      </c>
      <c r="J53" s="4">
        <v>1785182.0592</v>
      </c>
      <c r="K53" s="4">
        <v>68071659.136800006</v>
      </c>
      <c r="L53" s="5">
        <f t="shared" si="0"/>
        <v>188868978.4765</v>
      </c>
      <c r="M53" s="8"/>
      <c r="N53" s="151"/>
      <c r="O53" s="9">
        <v>27</v>
      </c>
      <c r="P53" s="151"/>
      <c r="Q53" s="4" t="s">
        <v>498</v>
      </c>
      <c r="R53" s="4">
        <v>120589691.5564</v>
      </c>
      <c r="S53" s="4">
        <v>0</v>
      </c>
      <c r="T53" s="4">
        <v>1192396.48</v>
      </c>
      <c r="U53" s="4">
        <v>3653462.6411000001</v>
      </c>
      <c r="V53" s="4">
        <v>0</v>
      </c>
      <c r="W53" s="4">
        <v>3653462.6411000001</v>
      </c>
      <c r="X53" s="4">
        <v>68461061.6875</v>
      </c>
      <c r="Y53" s="5">
        <f t="shared" si="3"/>
        <v>193896612.36500001</v>
      </c>
    </row>
    <row r="54" spans="1:25" ht="24.9" customHeight="1" x14ac:dyDescent="0.25">
      <c r="A54" s="149"/>
      <c r="B54" s="151"/>
      <c r="C54" s="1">
        <v>8</v>
      </c>
      <c r="D54" s="4" t="s">
        <v>118</v>
      </c>
      <c r="E54" s="4">
        <v>94424687.222299993</v>
      </c>
      <c r="F54" s="4">
        <v>0</v>
      </c>
      <c r="G54" s="4">
        <v>933675.69990000001</v>
      </c>
      <c r="H54" s="4">
        <v>2860750.8877000003</v>
      </c>
      <c r="I54" s="4">
        <v>1430375.4438500002</v>
      </c>
      <c r="J54" s="4">
        <v>1430375.4438500002</v>
      </c>
      <c r="K54" s="4">
        <v>54870322.787299998</v>
      </c>
      <c r="L54" s="5">
        <f t="shared" si="0"/>
        <v>151659061.15335</v>
      </c>
      <c r="M54" s="8"/>
      <c r="N54" s="151"/>
      <c r="O54" s="9">
        <v>28</v>
      </c>
      <c r="P54" s="151"/>
      <c r="Q54" s="4" t="s">
        <v>499</v>
      </c>
      <c r="R54" s="4">
        <v>101574455.55479999</v>
      </c>
      <c r="S54" s="4">
        <v>0</v>
      </c>
      <c r="T54" s="4">
        <v>1004372.9417</v>
      </c>
      <c r="U54" s="4">
        <v>3077364.855</v>
      </c>
      <c r="V54" s="4">
        <v>0</v>
      </c>
      <c r="W54" s="4">
        <v>3077364.855</v>
      </c>
      <c r="X54" s="4">
        <v>60334080.376599997</v>
      </c>
      <c r="Y54" s="5">
        <f t="shared" si="3"/>
        <v>165990273.7281</v>
      </c>
    </row>
    <row r="55" spans="1:25" ht="24.9" customHeight="1" x14ac:dyDescent="0.25">
      <c r="A55" s="149"/>
      <c r="B55" s="151"/>
      <c r="C55" s="1">
        <v>9</v>
      </c>
      <c r="D55" s="4" t="s">
        <v>119</v>
      </c>
      <c r="E55" s="4">
        <v>109583116.6851</v>
      </c>
      <c r="F55" s="4">
        <v>0</v>
      </c>
      <c r="G55" s="4">
        <v>1083562.9556</v>
      </c>
      <c r="H55" s="4">
        <v>3320000.3892999999</v>
      </c>
      <c r="I55" s="4">
        <v>1660000.19465</v>
      </c>
      <c r="J55" s="4">
        <v>1660000.19465</v>
      </c>
      <c r="K55" s="4">
        <v>63547266.057300001</v>
      </c>
      <c r="L55" s="5">
        <f t="shared" si="0"/>
        <v>175873945.89265001</v>
      </c>
      <c r="M55" s="8"/>
      <c r="N55" s="151"/>
      <c r="O55" s="9">
        <v>29</v>
      </c>
      <c r="P55" s="151"/>
      <c r="Q55" s="4" t="s">
        <v>500</v>
      </c>
      <c r="R55" s="4">
        <v>121540262.43110001</v>
      </c>
      <c r="S55" s="4">
        <v>0</v>
      </c>
      <c r="T55" s="4">
        <v>1201795.7690000001</v>
      </c>
      <c r="U55" s="4">
        <v>3682261.7459999998</v>
      </c>
      <c r="V55" s="4">
        <v>0</v>
      </c>
      <c r="W55" s="4">
        <v>3682261.7459999998</v>
      </c>
      <c r="X55" s="4">
        <v>68261433.369100004</v>
      </c>
      <c r="Y55" s="5">
        <f t="shared" si="3"/>
        <v>194685753.31520003</v>
      </c>
    </row>
    <row r="56" spans="1:25" ht="24.9" customHeight="1" x14ac:dyDescent="0.25">
      <c r="A56" s="149"/>
      <c r="B56" s="151"/>
      <c r="C56" s="1">
        <v>10</v>
      </c>
      <c r="D56" s="4" t="s">
        <v>120</v>
      </c>
      <c r="E56" s="4">
        <v>119221357.8184</v>
      </c>
      <c r="F56" s="4">
        <v>0</v>
      </c>
      <c r="G56" s="4">
        <v>1178866.3322999999</v>
      </c>
      <c r="H56" s="4">
        <v>3612006.7246000003</v>
      </c>
      <c r="I56" s="4">
        <v>1806003.3623000002</v>
      </c>
      <c r="J56" s="4">
        <v>1806003.3623000002</v>
      </c>
      <c r="K56" s="4">
        <v>70933373.256799996</v>
      </c>
      <c r="L56" s="5">
        <f t="shared" si="0"/>
        <v>193139600.76980001</v>
      </c>
      <c r="M56" s="8"/>
      <c r="N56" s="151"/>
      <c r="O56" s="9">
        <v>30</v>
      </c>
      <c r="P56" s="151"/>
      <c r="Q56" s="4" t="s">
        <v>501</v>
      </c>
      <c r="R56" s="4">
        <v>109636632.11740001</v>
      </c>
      <c r="S56" s="4">
        <v>1E-4</v>
      </c>
      <c r="T56" s="4">
        <v>1084092.1185999999</v>
      </c>
      <c r="U56" s="4">
        <v>3321621.7271000003</v>
      </c>
      <c r="V56" s="4">
        <v>0</v>
      </c>
      <c r="W56" s="4">
        <v>3321621.7271000003</v>
      </c>
      <c r="X56" s="4">
        <v>65735151.057300001</v>
      </c>
      <c r="Y56" s="5">
        <f t="shared" si="3"/>
        <v>179777497.0205</v>
      </c>
    </row>
    <row r="57" spans="1:25" ht="24.9" customHeight="1" x14ac:dyDescent="0.25">
      <c r="A57" s="149"/>
      <c r="B57" s="151"/>
      <c r="C57" s="1">
        <v>11</v>
      </c>
      <c r="D57" s="4" t="s">
        <v>121</v>
      </c>
      <c r="E57" s="4">
        <v>91756058.297000006</v>
      </c>
      <c r="F57" s="4">
        <v>0</v>
      </c>
      <c r="G57" s="4">
        <v>907288.17290000001</v>
      </c>
      <c r="H57" s="4">
        <v>2779900.3941000002</v>
      </c>
      <c r="I57" s="4">
        <v>1389950.1970500001</v>
      </c>
      <c r="J57" s="4">
        <v>1389950.1970500001</v>
      </c>
      <c r="K57" s="4">
        <v>54527158.896300003</v>
      </c>
      <c r="L57" s="5">
        <f t="shared" si="0"/>
        <v>148580455.56325001</v>
      </c>
      <c r="M57" s="8"/>
      <c r="N57" s="151"/>
      <c r="O57" s="9">
        <v>31</v>
      </c>
      <c r="P57" s="151"/>
      <c r="Q57" s="4" t="s">
        <v>502</v>
      </c>
      <c r="R57" s="4">
        <v>113593161.7554</v>
      </c>
      <c r="S57" s="4">
        <v>0</v>
      </c>
      <c r="T57" s="4">
        <v>1123214.4678</v>
      </c>
      <c r="U57" s="4">
        <v>3441491.2867000001</v>
      </c>
      <c r="V57" s="4">
        <v>0</v>
      </c>
      <c r="W57" s="4">
        <v>3441491.2867000001</v>
      </c>
      <c r="X57" s="4">
        <v>63247669.742700003</v>
      </c>
      <c r="Y57" s="5">
        <f t="shared" si="3"/>
        <v>181405537.25260001</v>
      </c>
    </row>
    <row r="58" spans="1:25" ht="24.9" customHeight="1" x14ac:dyDescent="0.25">
      <c r="A58" s="149"/>
      <c r="B58" s="151"/>
      <c r="C58" s="1">
        <v>12</v>
      </c>
      <c r="D58" s="4" t="s">
        <v>122</v>
      </c>
      <c r="E58" s="4">
        <v>108530928.99429999</v>
      </c>
      <c r="F58" s="4">
        <v>0</v>
      </c>
      <c r="G58" s="4">
        <v>1073158.8748000001</v>
      </c>
      <c r="H58" s="4">
        <v>3288122.6359999999</v>
      </c>
      <c r="I58" s="4">
        <v>1644061.318</v>
      </c>
      <c r="J58" s="4">
        <v>1644061.318</v>
      </c>
      <c r="K58" s="4">
        <v>62816654.528399996</v>
      </c>
      <c r="L58" s="5">
        <f t="shared" si="0"/>
        <v>174064803.71549997</v>
      </c>
      <c r="M58" s="8"/>
      <c r="N58" s="151"/>
      <c r="O58" s="9">
        <v>32</v>
      </c>
      <c r="P58" s="151"/>
      <c r="Q58" s="4" t="s">
        <v>503</v>
      </c>
      <c r="R58" s="4">
        <v>121883130.67</v>
      </c>
      <c r="S58" s="4">
        <v>0</v>
      </c>
      <c r="T58" s="4">
        <v>1205186.0660999999</v>
      </c>
      <c r="U58" s="4">
        <v>3692649.5021000002</v>
      </c>
      <c r="V58" s="4">
        <v>0</v>
      </c>
      <c r="W58" s="4">
        <v>3692649.5021000002</v>
      </c>
      <c r="X58" s="4">
        <v>69957571.159299999</v>
      </c>
      <c r="Y58" s="5">
        <f t="shared" si="3"/>
        <v>196738537.39750001</v>
      </c>
    </row>
    <row r="59" spans="1:25" ht="24.9" customHeight="1" x14ac:dyDescent="0.25">
      <c r="A59" s="149"/>
      <c r="B59" s="151"/>
      <c r="C59" s="1">
        <v>13</v>
      </c>
      <c r="D59" s="4" t="s">
        <v>123</v>
      </c>
      <c r="E59" s="4">
        <v>108561528.5424</v>
      </c>
      <c r="F59" s="4">
        <v>0</v>
      </c>
      <c r="G59" s="4">
        <v>1073461.4446</v>
      </c>
      <c r="H59" s="4">
        <v>3289049.6995999999</v>
      </c>
      <c r="I59" s="4">
        <v>1644524.8498</v>
      </c>
      <c r="J59" s="4">
        <v>1644524.8498</v>
      </c>
      <c r="K59" s="4">
        <v>62833383.943899997</v>
      </c>
      <c r="L59" s="5">
        <f t="shared" si="0"/>
        <v>174112898.7807</v>
      </c>
      <c r="M59" s="8"/>
      <c r="N59" s="151"/>
      <c r="O59" s="9">
        <v>33</v>
      </c>
      <c r="P59" s="151"/>
      <c r="Q59" s="4" t="s">
        <v>504</v>
      </c>
      <c r="R59" s="4">
        <v>118127713.3792</v>
      </c>
      <c r="S59" s="4">
        <v>0</v>
      </c>
      <c r="T59" s="4">
        <v>1168052.3252000001</v>
      </c>
      <c r="U59" s="4">
        <v>3578872.9712</v>
      </c>
      <c r="V59" s="4">
        <v>0</v>
      </c>
      <c r="W59" s="4">
        <v>3578872.9712</v>
      </c>
      <c r="X59" s="4">
        <v>63421571.313100003</v>
      </c>
      <c r="Y59" s="5">
        <f t="shared" si="3"/>
        <v>186296209.9887</v>
      </c>
    </row>
    <row r="60" spans="1:25" ht="24.9" customHeight="1" x14ac:dyDescent="0.25">
      <c r="A60" s="149"/>
      <c r="B60" s="151"/>
      <c r="C60" s="1">
        <v>14</v>
      </c>
      <c r="D60" s="4" t="s">
        <v>124</v>
      </c>
      <c r="E60" s="4">
        <v>111965066.9939</v>
      </c>
      <c r="F60" s="4">
        <v>0</v>
      </c>
      <c r="G60" s="4">
        <v>1107115.7911</v>
      </c>
      <c r="H60" s="4">
        <v>3392165.4835000001</v>
      </c>
      <c r="I60" s="4">
        <v>1696082.74175</v>
      </c>
      <c r="J60" s="4">
        <v>1696082.74175</v>
      </c>
      <c r="K60" s="4">
        <v>64387391.9947</v>
      </c>
      <c r="L60" s="5">
        <f t="shared" si="0"/>
        <v>179155657.52144998</v>
      </c>
      <c r="M60" s="8"/>
      <c r="N60" s="152"/>
      <c r="O60" s="9">
        <v>34</v>
      </c>
      <c r="P60" s="152"/>
      <c r="Q60" s="4" t="s">
        <v>505</v>
      </c>
      <c r="R60" s="4">
        <v>115774851.22330001</v>
      </c>
      <c r="S60" s="4">
        <v>0</v>
      </c>
      <c r="T60" s="4">
        <v>1144787.1148000001</v>
      </c>
      <c r="U60" s="4">
        <v>3507589.1501000002</v>
      </c>
      <c r="V60" s="4">
        <v>0</v>
      </c>
      <c r="W60" s="4">
        <v>3507589.1501000002</v>
      </c>
      <c r="X60" s="4">
        <v>65875593.796899997</v>
      </c>
      <c r="Y60" s="5">
        <f t="shared" si="3"/>
        <v>186302821.28510001</v>
      </c>
    </row>
    <row r="61" spans="1:25" ht="24.9" customHeight="1" x14ac:dyDescent="0.25">
      <c r="A61" s="149"/>
      <c r="B61" s="151"/>
      <c r="C61" s="1">
        <v>15</v>
      </c>
      <c r="D61" s="4" t="s">
        <v>125</v>
      </c>
      <c r="E61" s="4">
        <v>102291061.15009999</v>
      </c>
      <c r="F61" s="4">
        <v>0</v>
      </c>
      <c r="G61" s="4">
        <v>1011458.7713</v>
      </c>
      <c r="H61" s="4">
        <v>3099075.5976</v>
      </c>
      <c r="I61" s="4">
        <v>1549537.7988</v>
      </c>
      <c r="J61" s="4">
        <v>1549537.7988</v>
      </c>
      <c r="K61" s="4">
        <v>58218455.204499997</v>
      </c>
      <c r="L61" s="5">
        <f t="shared" si="0"/>
        <v>163070512.92469999</v>
      </c>
      <c r="M61" s="8"/>
      <c r="N61" s="1"/>
      <c r="O61" s="157" t="s">
        <v>840</v>
      </c>
      <c r="P61" s="158"/>
      <c r="Q61" s="11"/>
      <c r="R61" s="11">
        <f>SUM(R27:R60)</f>
        <v>4111164239.5931997</v>
      </c>
      <c r="S61" s="11">
        <f t="shared" ref="S61:Y61" si="5">SUM(S27:S60)</f>
        <v>0</v>
      </c>
      <c r="T61" s="11">
        <f t="shared" si="5"/>
        <v>40651383.252800003</v>
      </c>
      <c r="U61" s="11">
        <f t="shared" si="5"/>
        <v>124554468.68560004</v>
      </c>
      <c r="V61" s="11">
        <f t="shared" si="5"/>
        <v>0</v>
      </c>
      <c r="W61" s="11">
        <f t="shared" si="5"/>
        <v>124554468.68560004</v>
      </c>
      <c r="X61" s="11">
        <f t="shared" si="5"/>
        <v>2314464357.8601003</v>
      </c>
      <c r="Y61" s="11">
        <f t="shared" si="5"/>
        <v>6590834449.3916988</v>
      </c>
    </row>
    <row r="62" spans="1:25" ht="24.9" customHeight="1" x14ac:dyDescent="0.25">
      <c r="A62" s="149"/>
      <c r="B62" s="151"/>
      <c r="C62" s="1">
        <v>16</v>
      </c>
      <c r="D62" s="4" t="s">
        <v>126</v>
      </c>
      <c r="E62" s="4">
        <v>104444326.4279</v>
      </c>
      <c r="F62" s="4">
        <v>0</v>
      </c>
      <c r="G62" s="4">
        <v>1032750.3584</v>
      </c>
      <c r="H62" s="4">
        <v>3164312.3035999998</v>
      </c>
      <c r="I62" s="4">
        <v>1582156.1517999999</v>
      </c>
      <c r="J62" s="4">
        <v>1582156.1517999999</v>
      </c>
      <c r="K62" s="4">
        <v>62131873.162799999</v>
      </c>
      <c r="L62" s="5">
        <f t="shared" si="0"/>
        <v>169191106.10089999</v>
      </c>
      <c r="M62" s="8"/>
      <c r="N62" s="150">
        <v>21</v>
      </c>
      <c r="O62" s="9">
        <v>1</v>
      </c>
      <c r="P62" s="150" t="s">
        <v>56</v>
      </c>
      <c r="Q62" s="4" t="s">
        <v>506</v>
      </c>
      <c r="R62" s="4">
        <v>92696737.296199992</v>
      </c>
      <c r="S62" s="4">
        <v>0</v>
      </c>
      <c r="T62" s="4">
        <v>916589.6507</v>
      </c>
      <c r="U62" s="4">
        <v>2808399.8084</v>
      </c>
      <c r="V62" s="4">
        <v>1404199.9042</v>
      </c>
      <c r="W62" s="4">
        <v>1404199.9042</v>
      </c>
      <c r="X62" s="4">
        <v>53114147.796300001</v>
      </c>
      <c r="Y62" s="5">
        <f>R62+S62+T62+W62+X62</f>
        <v>148131674.64739999</v>
      </c>
    </row>
    <row r="63" spans="1:25" ht="24.9" customHeight="1" x14ac:dyDescent="0.25">
      <c r="A63" s="149"/>
      <c r="B63" s="151"/>
      <c r="C63" s="1">
        <v>17</v>
      </c>
      <c r="D63" s="4" t="s">
        <v>127</v>
      </c>
      <c r="E63" s="4">
        <v>97492570.266800001</v>
      </c>
      <c r="F63" s="4">
        <v>0</v>
      </c>
      <c r="G63" s="4">
        <v>964011.07019999996</v>
      </c>
      <c r="H63" s="4">
        <v>2953697.4401000002</v>
      </c>
      <c r="I63" s="4">
        <v>1476848.7200500001</v>
      </c>
      <c r="J63" s="4">
        <v>1476848.7200500001</v>
      </c>
      <c r="K63" s="4">
        <v>58895504.487300001</v>
      </c>
      <c r="L63" s="5">
        <f t="shared" si="0"/>
        <v>158828934.54435</v>
      </c>
      <c r="M63" s="8"/>
      <c r="N63" s="151"/>
      <c r="O63" s="9">
        <v>2</v>
      </c>
      <c r="P63" s="151"/>
      <c r="Q63" s="4" t="s">
        <v>507</v>
      </c>
      <c r="R63" s="4">
        <v>151462798.00149998</v>
      </c>
      <c r="S63" s="4">
        <v>0</v>
      </c>
      <c r="T63" s="4">
        <v>1497671.1927</v>
      </c>
      <c r="U63" s="4">
        <v>4588814.0759000005</v>
      </c>
      <c r="V63" s="4">
        <v>2294407.0379500003</v>
      </c>
      <c r="W63" s="4">
        <v>2294407.0379500003</v>
      </c>
      <c r="X63" s="4">
        <v>69710993.142700002</v>
      </c>
      <c r="Y63" s="5">
        <f t="shared" ref="Y63:Y82" si="6">R63+S63+T63+W63+X63</f>
        <v>224965869.37484998</v>
      </c>
    </row>
    <row r="64" spans="1:25" ht="24.9" customHeight="1" x14ac:dyDescent="0.25">
      <c r="A64" s="149"/>
      <c r="B64" s="151"/>
      <c r="C64" s="1">
        <v>18</v>
      </c>
      <c r="D64" s="4" t="s">
        <v>128</v>
      </c>
      <c r="E64" s="4">
        <v>121125217.6582</v>
      </c>
      <c r="F64" s="4">
        <v>0</v>
      </c>
      <c r="G64" s="4">
        <v>1197691.787</v>
      </c>
      <c r="H64" s="4">
        <v>3669687.2832999998</v>
      </c>
      <c r="I64" s="4">
        <v>1834843.6416499999</v>
      </c>
      <c r="J64" s="4">
        <v>1834843.6416499999</v>
      </c>
      <c r="K64" s="4">
        <v>69302044.378399998</v>
      </c>
      <c r="L64" s="5">
        <f t="shared" si="0"/>
        <v>193459797.46524999</v>
      </c>
      <c r="M64" s="8"/>
      <c r="N64" s="151"/>
      <c r="O64" s="9">
        <v>3</v>
      </c>
      <c r="P64" s="151"/>
      <c r="Q64" s="4" t="s">
        <v>508</v>
      </c>
      <c r="R64" s="4">
        <v>127575865.854</v>
      </c>
      <c r="S64" s="4">
        <v>0</v>
      </c>
      <c r="T64" s="4">
        <v>1261476.0963999999</v>
      </c>
      <c r="U64" s="4">
        <v>3865120.2585</v>
      </c>
      <c r="V64" s="4">
        <v>1932560.12925</v>
      </c>
      <c r="W64" s="4">
        <v>1932560.12925</v>
      </c>
      <c r="X64" s="4">
        <v>71321234.522699997</v>
      </c>
      <c r="Y64" s="5">
        <f t="shared" si="6"/>
        <v>202091136.60235</v>
      </c>
    </row>
    <row r="65" spans="1:25" ht="24.9" customHeight="1" x14ac:dyDescent="0.25">
      <c r="A65" s="149"/>
      <c r="B65" s="151"/>
      <c r="C65" s="1">
        <v>19</v>
      </c>
      <c r="D65" s="4" t="s">
        <v>129</v>
      </c>
      <c r="E65" s="4">
        <v>101070026.06110001</v>
      </c>
      <c r="F65" s="4">
        <v>0</v>
      </c>
      <c r="G65" s="4">
        <v>999385.11950000003</v>
      </c>
      <c r="H65" s="4">
        <v>3062082.3354000002</v>
      </c>
      <c r="I65" s="4">
        <v>1531041.1677000001</v>
      </c>
      <c r="J65" s="4">
        <v>1531041.1677000001</v>
      </c>
      <c r="K65" s="4">
        <v>59542047.189199999</v>
      </c>
      <c r="L65" s="5">
        <f t="shared" si="0"/>
        <v>163142499.53750002</v>
      </c>
      <c r="M65" s="8"/>
      <c r="N65" s="151"/>
      <c r="O65" s="9">
        <v>4</v>
      </c>
      <c r="P65" s="151"/>
      <c r="Q65" s="4" t="s">
        <v>509</v>
      </c>
      <c r="R65" s="4">
        <v>105335361.86930001</v>
      </c>
      <c r="S65" s="4">
        <v>0</v>
      </c>
      <c r="T65" s="4">
        <v>1041560.9583000001</v>
      </c>
      <c r="U65" s="4">
        <v>3191307.6848999998</v>
      </c>
      <c r="V65" s="4">
        <v>1595653.8424499999</v>
      </c>
      <c r="W65" s="4">
        <v>1595653.8424499999</v>
      </c>
      <c r="X65" s="4">
        <v>60328040.425300002</v>
      </c>
      <c r="Y65" s="5">
        <f t="shared" si="6"/>
        <v>168300617.09535</v>
      </c>
    </row>
    <row r="66" spans="1:25" ht="24.9" customHeight="1" x14ac:dyDescent="0.25">
      <c r="A66" s="149"/>
      <c r="B66" s="151"/>
      <c r="C66" s="1">
        <v>20</v>
      </c>
      <c r="D66" s="4" t="s">
        <v>130</v>
      </c>
      <c r="E66" s="4">
        <v>106342519.0783</v>
      </c>
      <c r="F66" s="4">
        <v>0</v>
      </c>
      <c r="G66" s="4">
        <v>1051519.7757000001</v>
      </c>
      <c r="H66" s="4">
        <v>3221821.1656999998</v>
      </c>
      <c r="I66" s="4">
        <v>1610910.5828499999</v>
      </c>
      <c r="J66" s="4">
        <v>1610910.5828499999</v>
      </c>
      <c r="K66" s="4">
        <v>62300291.983599998</v>
      </c>
      <c r="L66" s="5">
        <f t="shared" si="0"/>
        <v>171305241.42045</v>
      </c>
      <c r="M66" s="8"/>
      <c r="N66" s="151"/>
      <c r="O66" s="9">
        <v>5</v>
      </c>
      <c r="P66" s="151"/>
      <c r="Q66" s="4" t="s">
        <v>510</v>
      </c>
      <c r="R66" s="4">
        <v>140286168.49169999</v>
      </c>
      <c r="S66" s="4">
        <v>0</v>
      </c>
      <c r="T66" s="4">
        <v>1387156.1602</v>
      </c>
      <c r="U66" s="4">
        <v>4250199.7396</v>
      </c>
      <c r="V66" s="4">
        <v>2125099.8698</v>
      </c>
      <c r="W66" s="4">
        <v>2125099.8698</v>
      </c>
      <c r="X66" s="4">
        <v>77272548.329099998</v>
      </c>
      <c r="Y66" s="5">
        <f t="shared" si="6"/>
        <v>221070972.85079998</v>
      </c>
    </row>
    <row r="67" spans="1:25" ht="24.9" customHeight="1" x14ac:dyDescent="0.25">
      <c r="A67" s="149"/>
      <c r="B67" s="151"/>
      <c r="C67" s="1">
        <v>21</v>
      </c>
      <c r="D67" s="4" t="s">
        <v>131</v>
      </c>
      <c r="E67" s="4">
        <v>110611665.44490001</v>
      </c>
      <c r="F67" s="4">
        <v>0</v>
      </c>
      <c r="G67" s="4">
        <v>1093733.2936</v>
      </c>
      <c r="H67" s="4">
        <v>3351161.9621000001</v>
      </c>
      <c r="I67" s="4">
        <v>1675580.9810500001</v>
      </c>
      <c r="J67" s="4">
        <v>1675580.9810500001</v>
      </c>
      <c r="K67" s="4">
        <v>65118987.606799997</v>
      </c>
      <c r="L67" s="5">
        <f t="shared" si="0"/>
        <v>178499967.32635</v>
      </c>
      <c r="M67" s="8"/>
      <c r="N67" s="151"/>
      <c r="O67" s="9">
        <v>6</v>
      </c>
      <c r="P67" s="151"/>
      <c r="Q67" s="4" t="s">
        <v>511</v>
      </c>
      <c r="R67" s="4">
        <v>171631640.88770002</v>
      </c>
      <c r="S67" s="4">
        <v>0</v>
      </c>
      <c r="T67" s="4">
        <v>1697101.6494</v>
      </c>
      <c r="U67" s="4">
        <v>5199862.2760999994</v>
      </c>
      <c r="V67" s="4">
        <v>2599931.1380499997</v>
      </c>
      <c r="W67" s="4">
        <v>2599931.1380499997</v>
      </c>
      <c r="X67" s="4">
        <v>81574819.758499995</v>
      </c>
      <c r="Y67" s="5">
        <f t="shared" si="6"/>
        <v>257503493.43365002</v>
      </c>
    </row>
    <row r="68" spans="1:25" ht="24.9" customHeight="1" x14ac:dyDescent="0.25">
      <c r="A68" s="149"/>
      <c r="B68" s="151"/>
      <c r="C68" s="1">
        <v>22</v>
      </c>
      <c r="D68" s="4" t="s">
        <v>132</v>
      </c>
      <c r="E68" s="4">
        <v>95073621.504500002</v>
      </c>
      <c r="F68" s="4">
        <v>0</v>
      </c>
      <c r="G68" s="4">
        <v>940092.3922</v>
      </c>
      <c r="H68" s="4">
        <v>2880411.4169000001</v>
      </c>
      <c r="I68" s="4">
        <v>1440205.70845</v>
      </c>
      <c r="J68" s="4">
        <v>1440205.70845</v>
      </c>
      <c r="K68" s="4">
        <v>58901830.736900002</v>
      </c>
      <c r="L68" s="5">
        <f t="shared" si="0"/>
        <v>156355750.34204999</v>
      </c>
      <c r="M68" s="8"/>
      <c r="N68" s="151"/>
      <c r="O68" s="9">
        <v>7</v>
      </c>
      <c r="P68" s="151"/>
      <c r="Q68" s="4" t="s">
        <v>512</v>
      </c>
      <c r="R68" s="4">
        <v>116927887.3521</v>
      </c>
      <c r="S68" s="4">
        <v>0</v>
      </c>
      <c r="T68" s="4">
        <v>1156188.3896000001</v>
      </c>
      <c r="U68" s="4">
        <v>3542522.2722999998</v>
      </c>
      <c r="V68" s="4">
        <v>1771261.1361499999</v>
      </c>
      <c r="W68" s="4">
        <v>1771261.1361499999</v>
      </c>
      <c r="X68" s="4">
        <v>60914835.214900002</v>
      </c>
      <c r="Y68" s="5">
        <f t="shared" si="6"/>
        <v>180770172.09275001</v>
      </c>
    </row>
    <row r="69" spans="1:25" ht="24.9" customHeight="1" x14ac:dyDescent="0.25">
      <c r="A69" s="149"/>
      <c r="B69" s="151"/>
      <c r="C69" s="1">
        <v>23</v>
      </c>
      <c r="D69" s="4" t="s">
        <v>133</v>
      </c>
      <c r="E69" s="4">
        <v>99275355.747799993</v>
      </c>
      <c r="F69" s="4">
        <v>0</v>
      </c>
      <c r="G69" s="4">
        <v>981639.33589999995</v>
      </c>
      <c r="H69" s="4">
        <v>3007709.8525</v>
      </c>
      <c r="I69" s="4">
        <v>1503854.92625</v>
      </c>
      <c r="J69" s="4">
        <v>1503854.92625</v>
      </c>
      <c r="K69" s="4">
        <v>61617338.201200001</v>
      </c>
      <c r="L69" s="5">
        <f t="shared" si="0"/>
        <v>163378188.21114999</v>
      </c>
      <c r="M69" s="8"/>
      <c r="N69" s="151"/>
      <c r="O69" s="9">
        <v>8</v>
      </c>
      <c r="P69" s="151"/>
      <c r="Q69" s="4" t="s">
        <v>513</v>
      </c>
      <c r="R69" s="4">
        <v>124218898.39129999</v>
      </c>
      <c r="S69" s="4">
        <v>0</v>
      </c>
      <c r="T69" s="4">
        <v>1228282.2459</v>
      </c>
      <c r="U69" s="4">
        <v>3763415.4191000001</v>
      </c>
      <c r="V69" s="4">
        <v>1881707.70955</v>
      </c>
      <c r="W69" s="4">
        <v>1881707.70955</v>
      </c>
      <c r="X69" s="4">
        <v>64121821.975900002</v>
      </c>
      <c r="Y69" s="5">
        <f t="shared" si="6"/>
        <v>191450710.32264999</v>
      </c>
    </row>
    <row r="70" spans="1:25" ht="24.9" customHeight="1" x14ac:dyDescent="0.25">
      <c r="A70" s="149"/>
      <c r="B70" s="151"/>
      <c r="C70" s="1">
        <v>24</v>
      </c>
      <c r="D70" s="4" t="s">
        <v>134</v>
      </c>
      <c r="E70" s="4">
        <v>101685885.0204</v>
      </c>
      <c r="F70" s="4">
        <v>0</v>
      </c>
      <c r="G70" s="4">
        <v>1005474.7616</v>
      </c>
      <c r="H70" s="4">
        <v>3080740.7934000003</v>
      </c>
      <c r="I70" s="4">
        <v>1540370.3967000002</v>
      </c>
      <c r="J70" s="4">
        <v>1540370.3967000002</v>
      </c>
      <c r="K70" s="4">
        <v>56568709.910800003</v>
      </c>
      <c r="L70" s="5">
        <f t="shared" si="0"/>
        <v>160800440.08950001</v>
      </c>
      <c r="M70" s="8"/>
      <c r="N70" s="151"/>
      <c r="O70" s="9">
        <v>9</v>
      </c>
      <c r="P70" s="151"/>
      <c r="Q70" s="4" t="s">
        <v>514</v>
      </c>
      <c r="R70" s="4">
        <v>154318864.79520002</v>
      </c>
      <c r="S70" s="4">
        <v>0</v>
      </c>
      <c r="T70" s="4">
        <v>1525912.1140000001</v>
      </c>
      <c r="U70" s="4">
        <v>4675343.3073000005</v>
      </c>
      <c r="V70" s="4">
        <v>2337671.6536500002</v>
      </c>
      <c r="W70" s="4">
        <v>2337671.6536500002</v>
      </c>
      <c r="X70" s="4">
        <v>81122563.208800003</v>
      </c>
      <c r="Y70" s="5">
        <f t="shared" si="6"/>
        <v>239305011.77165002</v>
      </c>
    </row>
    <row r="71" spans="1:25" ht="24.9" customHeight="1" x14ac:dyDescent="0.25">
      <c r="A71" s="149"/>
      <c r="B71" s="151"/>
      <c r="C71" s="1">
        <v>25</v>
      </c>
      <c r="D71" s="4" t="s">
        <v>135</v>
      </c>
      <c r="E71" s="4">
        <v>119808498.63609999</v>
      </c>
      <c r="F71" s="4">
        <v>0</v>
      </c>
      <c r="G71" s="4">
        <v>1184672.0081</v>
      </c>
      <c r="H71" s="4">
        <v>3629795.1192999999</v>
      </c>
      <c r="I71" s="4">
        <v>1814897.55965</v>
      </c>
      <c r="J71" s="4">
        <v>1814897.55965</v>
      </c>
      <c r="K71" s="4">
        <v>68545424.934799999</v>
      </c>
      <c r="L71" s="5">
        <f t="shared" si="0"/>
        <v>191353493.13865</v>
      </c>
      <c r="M71" s="8"/>
      <c r="N71" s="151"/>
      <c r="O71" s="9">
        <v>10</v>
      </c>
      <c r="P71" s="151"/>
      <c r="Q71" s="4" t="s">
        <v>515</v>
      </c>
      <c r="R71" s="4">
        <v>107453361.70190001</v>
      </c>
      <c r="S71" s="4">
        <v>0</v>
      </c>
      <c r="T71" s="4">
        <v>1062503.8392</v>
      </c>
      <c r="U71" s="4">
        <v>3255475.9663</v>
      </c>
      <c r="V71" s="4">
        <v>1627737.98315</v>
      </c>
      <c r="W71" s="4">
        <v>1627737.98315</v>
      </c>
      <c r="X71" s="4">
        <v>60879829.967500001</v>
      </c>
      <c r="Y71" s="5">
        <f t="shared" si="6"/>
        <v>171023433.49175</v>
      </c>
    </row>
    <row r="72" spans="1:25" ht="24.9" customHeight="1" x14ac:dyDescent="0.25">
      <c r="A72" s="149"/>
      <c r="B72" s="151"/>
      <c r="C72" s="1">
        <v>26</v>
      </c>
      <c r="D72" s="4" t="s">
        <v>136</v>
      </c>
      <c r="E72" s="4">
        <v>89246154.3398</v>
      </c>
      <c r="F72" s="4">
        <v>0</v>
      </c>
      <c r="G72" s="4">
        <v>882470.12580000004</v>
      </c>
      <c r="H72" s="4">
        <v>2703858.7340000002</v>
      </c>
      <c r="I72" s="4">
        <v>1351929.3670000001</v>
      </c>
      <c r="J72" s="4">
        <v>1351929.3670000001</v>
      </c>
      <c r="K72" s="4">
        <v>51763150.185599998</v>
      </c>
      <c r="L72" s="5">
        <f t="shared" ref="L72:L135" si="7">E72+F72+G72+H72-I72+K72</f>
        <v>143243704.01819998</v>
      </c>
      <c r="M72" s="8"/>
      <c r="N72" s="151"/>
      <c r="O72" s="9">
        <v>11</v>
      </c>
      <c r="P72" s="151"/>
      <c r="Q72" s="4" t="s">
        <v>516</v>
      </c>
      <c r="R72" s="4">
        <v>113498793.6683</v>
      </c>
      <c r="S72" s="4">
        <v>0</v>
      </c>
      <c r="T72" s="4">
        <v>1122281.3517</v>
      </c>
      <c r="U72" s="4">
        <v>3438632.2506999997</v>
      </c>
      <c r="V72" s="4">
        <v>1719316.1253499999</v>
      </c>
      <c r="W72" s="4">
        <v>1719316.1253499999</v>
      </c>
      <c r="X72" s="4">
        <v>65070197.071900003</v>
      </c>
      <c r="Y72" s="5">
        <f t="shared" si="6"/>
        <v>181410588.21724999</v>
      </c>
    </row>
    <row r="73" spans="1:25" ht="24.9" customHeight="1" x14ac:dyDescent="0.25">
      <c r="A73" s="149"/>
      <c r="B73" s="151"/>
      <c r="C73" s="1">
        <v>27</v>
      </c>
      <c r="D73" s="4" t="s">
        <v>137</v>
      </c>
      <c r="E73" s="4">
        <v>109505760.1911</v>
      </c>
      <c r="F73" s="4">
        <v>0</v>
      </c>
      <c r="G73" s="4">
        <v>1082798.051</v>
      </c>
      <c r="H73" s="4">
        <v>3317656.7472000001</v>
      </c>
      <c r="I73" s="4">
        <v>1658828.3736</v>
      </c>
      <c r="J73" s="4">
        <v>1658828.3736</v>
      </c>
      <c r="K73" s="4">
        <v>62131873.162799999</v>
      </c>
      <c r="L73" s="5">
        <f t="shared" si="7"/>
        <v>174379259.77849999</v>
      </c>
      <c r="M73" s="8"/>
      <c r="N73" s="151"/>
      <c r="O73" s="9">
        <v>12</v>
      </c>
      <c r="P73" s="151"/>
      <c r="Q73" s="4" t="s">
        <v>517</v>
      </c>
      <c r="R73" s="4">
        <v>125213839.8997</v>
      </c>
      <c r="S73" s="4">
        <v>0</v>
      </c>
      <c r="T73" s="4">
        <v>1238120.2738999999</v>
      </c>
      <c r="U73" s="4">
        <v>3793558.8052000003</v>
      </c>
      <c r="V73" s="4">
        <v>1896779.4026000001</v>
      </c>
      <c r="W73" s="4">
        <v>1896779.4026000001</v>
      </c>
      <c r="X73" s="4">
        <v>71021510.878299996</v>
      </c>
      <c r="Y73" s="5">
        <f t="shared" si="6"/>
        <v>199370250.45450002</v>
      </c>
    </row>
    <row r="74" spans="1:25" ht="24.9" customHeight="1" x14ac:dyDescent="0.25">
      <c r="A74" s="149"/>
      <c r="B74" s="151"/>
      <c r="C74" s="1">
        <v>28</v>
      </c>
      <c r="D74" s="4" t="s">
        <v>138</v>
      </c>
      <c r="E74" s="4">
        <v>89277935.986499995</v>
      </c>
      <c r="F74" s="4">
        <v>0</v>
      </c>
      <c r="G74" s="4">
        <v>882784.38430000003</v>
      </c>
      <c r="H74" s="4">
        <v>2704821.6110999999</v>
      </c>
      <c r="I74" s="4">
        <v>1352410.8055499999</v>
      </c>
      <c r="J74" s="4">
        <v>1352410.8055499999</v>
      </c>
      <c r="K74" s="4">
        <v>53228450.159699999</v>
      </c>
      <c r="L74" s="5">
        <f t="shared" si="7"/>
        <v>144741581.33605</v>
      </c>
      <c r="M74" s="8"/>
      <c r="N74" s="151"/>
      <c r="O74" s="9">
        <v>13</v>
      </c>
      <c r="P74" s="151"/>
      <c r="Q74" s="4" t="s">
        <v>518</v>
      </c>
      <c r="R74" s="4">
        <v>104205265.48800001</v>
      </c>
      <c r="S74" s="4">
        <v>0</v>
      </c>
      <c r="T74" s="4">
        <v>1030386.5128</v>
      </c>
      <c r="U74" s="4">
        <v>3157069.56</v>
      </c>
      <c r="V74" s="4">
        <v>1578534.78</v>
      </c>
      <c r="W74" s="4">
        <v>1578534.78</v>
      </c>
      <c r="X74" s="4">
        <v>55845681.759400003</v>
      </c>
      <c r="Y74" s="5">
        <f t="shared" si="6"/>
        <v>162659868.5402</v>
      </c>
    </row>
    <row r="75" spans="1:25" ht="24.9" customHeight="1" x14ac:dyDescent="0.25">
      <c r="A75" s="149"/>
      <c r="B75" s="151"/>
      <c r="C75" s="1">
        <v>29</v>
      </c>
      <c r="D75" s="4" t="s">
        <v>139</v>
      </c>
      <c r="E75" s="4">
        <v>116432760.9491</v>
      </c>
      <c r="F75" s="4">
        <v>0</v>
      </c>
      <c r="G75" s="4">
        <v>1151292.5567000001</v>
      </c>
      <c r="H75" s="4">
        <v>3527521.6051999996</v>
      </c>
      <c r="I75" s="4">
        <v>1763760.8025999998</v>
      </c>
      <c r="J75" s="4">
        <v>1763760.8025999998</v>
      </c>
      <c r="K75" s="4">
        <v>60904159.004299998</v>
      </c>
      <c r="L75" s="5">
        <f t="shared" si="7"/>
        <v>180251973.3127</v>
      </c>
      <c r="M75" s="8"/>
      <c r="N75" s="151"/>
      <c r="O75" s="9">
        <v>14</v>
      </c>
      <c r="P75" s="151"/>
      <c r="Q75" s="4" t="s">
        <v>519</v>
      </c>
      <c r="R75" s="4">
        <v>119582352.2765</v>
      </c>
      <c r="S75" s="4">
        <v>0</v>
      </c>
      <c r="T75" s="4">
        <v>1182435.8622999999</v>
      </c>
      <c r="U75" s="4">
        <v>3622943.6442</v>
      </c>
      <c r="V75" s="4">
        <v>1811471.8221</v>
      </c>
      <c r="W75" s="4">
        <v>1811471.8221</v>
      </c>
      <c r="X75" s="4">
        <v>65574328.867600001</v>
      </c>
      <c r="Y75" s="5">
        <f t="shared" si="6"/>
        <v>188150588.8285</v>
      </c>
    </row>
    <row r="76" spans="1:25" ht="24.9" customHeight="1" x14ac:dyDescent="0.25">
      <c r="A76" s="149"/>
      <c r="B76" s="151"/>
      <c r="C76" s="1">
        <v>30</v>
      </c>
      <c r="D76" s="4" t="s">
        <v>140</v>
      </c>
      <c r="E76" s="4">
        <v>96342377.826000005</v>
      </c>
      <c r="F76" s="4">
        <v>0</v>
      </c>
      <c r="G76" s="4">
        <v>952637.91379999998</v>
      </c>
      <c r="H76" s="4">
        <v>2918850.4721999997</v>
      </c>
      <c r="I76" s="4">
        <v>1459425.2360999999</v>
      </c>
      <c r="J76" s="4">
        <v>1459425.2360999999</v>
      </c>
      <c r="K76" s="4">
        <v>54276920.581600003</v>
      </c>
      <c r="L76" s="5">
        <f t="shared" si="7"/>
        <v>153031361.5575</v>
      </c>
      <c r="M76" s="8"/>
      <c r="N76" s="151"/>
      <c r="O76" s="9">
        <v>15</v>
      </c>
      <c r="P76" s="151"/>
      <c r="Q76" s="4" t="s">
        <v>520</v>
      </c>
      <c r="R76" s="4">
        <v>138345458.57929999</v>
      </c>
      <c r="S76" s="4">
        <v>0</v>
      </c>
      <c r="T76" s="4">
        <v>1367966.3303</v>
      </c>
      <c r="U76" s="4">
        <v>4191402.7472999999</v>
      </c>
      <c r="V76" s="4">
        <v>2095701.37365</v>
      </c>
      <c r="W76" s="4">
        <v>2095701.37365</v>
      </c>
      <c r="X76" s="4">
        <v>68537965.896799996</v>
      </c>
      <c r="Y76" s="5">
        <f t="shared" si="6"/>
        <v>210347092.18005002</v>
      </c>
    </row>
    <row r="77" spans="1:25" ht="24.9" customHeight="1" x14ac:dyDescent="0.25">
      <c r="A77" s="149"/>
      <c r="B77" s="152"/>
      <c r="C77" s="1">
        <v>31</v>
      </c>
      <c r="D77" s="4" t="s">
        <v>141</v>
      </c>
      <c r="E77" s="4">
        <v>145626202.08590001</v>
      </c>
      <c r="F77" s="4">
        <v>0</v>
      </c>
      <c r="G77" s="4">
        <v>1439958.6608</v>
      </c>
      <c r="H77" s="4">
        <v>4411984.8223999999</v>
      </c>
      <c r="I77" s="4">
        <v>2205992.4112</v>
      </c>
      <c r="J77" s="4">
        <v>2205992.4112</v>
      </c>
      <c r="K77" s="4">
        <v>87793952.916899994</v>
      </c>
      <c r="L77" s="5">
        <f t="shared" si="7"/>
        <v>237066106.07480001</v>
      </c>
      <c r="M77" s="8"/>
      <c r="N77" s="151"/>
      <c r="O77" s="9">
        <v>16</v>
      </c>
      <c r="P77" s="151"/>
      <c r="Q77" s="4" t="s">
        <v>521</v>
      </c>
      <c r="R77" s="4">
        <v>110841522.31990001</v>
      </c>
      <c r="S77" s="4">
        <v>0</v>
      </c>
      <c r="T77" s="4">
        <v>1096006.129</v>
      </c>
      <c r="U77" s="4">
        <v>3358125.8535000002</v>
      </c>
      <c r="V77" s="4">
        <v>1679062.9267500001</v>
      </c>
      <c r="W77" s="4">
        <v>1679062.9267500001</v>
      </c>
      <c r="X77" s="4">
        <v>61379463.097000003</v>
      </c>
      <c r="Y77" s="5">
        <f t="shared" si="6"/>
        <v>174996054.47264999</v>
      </c>
    </row>
    <row r="78" spans="1:25" ht="24.9" customHeight="1" x14ac:dyDescent="0.25">
      <c r="A78" s="1"/>
      <c r="B78" s="156" t="s">
        <v>824</v>
      </c>
      <c r="C78" s="157"/>
      <c r="D78" s="11"/>
      <c r="E78" s="11">
        <f>SUM(E47:E77)</f>
        <v>3294976799.9218993</v>
      </c>
      <c r="F78" s="11">
        <f t="shared" ref="F78:K78" si="8">SUM(F47:F77)</f>
        <v>0</v>
      </c>
      <c r="G78" s="11">
        <f t="shared" si="8"/>
        <v>32580883.880499993</v>
      </c>
      <c r="H78" s="11">
        <f t="shared" si="8"/>
        <v>99826730.513899997</v>
      </c>
      <c r="I78" s="11">
        <f t="shared" si="8"/>
        <v>49913365.256949998</v>
      </c>
      <c r="J78" s="11">
        <f t="shared" si="8"/>
        <v>49913365.256949998</v>
      </c>
      <c r="K78" s="11">
        <f t="shared" si="8"/>
        <v>1923583576.1503997</v>
      </c>
      <c r="L78" s="6">
        <f t="shared" si="7"/>
        <v>5301054625.2097492</v>
      </c>
      <c r="M78" s="8"/>
      <c r="N78" s="151"/>
      <c r="O78" s="9">
        <v>17</v>
      </c>
      <c r="P78" s="151"/>
      <c r="Q78" s="4" t="s">
        <v>522</v>
      </c>
      <c r="R78" s="4">
        <v>109230863.7202</v>
      </c>
      <c r="S78" s="4">
        <v>0</v>
      </c>
      <c r="T78" s="4">
        <v>1080079.8618999999</v>
      </c>
      <c r="U78" s="4">
        <v>3309328.3075000001</v>
      </c>
      <c r="V78" s="4">
        <v>1654664.1537500001</v>
      </c>
      <c r="W78" s="4">
        <v>1654664.1537500001</v>
      </c>
      <c r="X78" s="4">
        <v>56483086.545199998</v>
      </c>
      <c r="Y78" s="5">
        <f t="shared" si="6"/>
        <v>168448694.28105</v>
      </c>
    </row>
    <row r="79" spans="1:25" ht="24.9" customHeight="1" x14ac:dyDescent="0.25">
      <c r="A79" s="149">
        <v>4</v>
      </c>
      <c r="B79" s="150" t="s">
        <v>913</v>
      </c>
      <c r="C79" s="1">
        <v>1</v>
      </c>
      <c r="D79" s="4" t="s">
        <v>142</v>
      </c>
      <c r="E79" s="4">
        <v>163797106.7642</v>
      </c>
      <c r="F79" s="4">
        <v>0</v>
      </c>
      <c r="G79" s="4">
        <v>1619633.4116</v>
      </c>
      <c r="H79" s="4">
        <v>4962502.2051999997</v>
      </c>
      <c r="I79" s="4">
        <v>0</v>
      </c>
      <c r="J79" s="4">
        <v>4962502.2051999997</v>
      </c>
      <c r="K79" s="4">
        <v>100504692.74779999</v>
      </c>
      <c r="L79" s="5">
        <f t="shared" si="7"/>
        <v>270883935.12879997</v>
      </c>
      <c r="M79" s="8"/>
      <c r="N79" s="151"/>
      <c r="O79" s="9">
        <v>18</v>
      </c>
      <c r="P79" s="151"/>
      <c r="Q79" s="4" t="s">
        <v>523</v>
      </c>
      <c r="R79" s="4">
        <v>113354252.06990001</v>
      </c>
      <c r="S79" s="4">
        <v>0</v>
      </c>
      <c r="T79" s="4">
        <v>1120852.1177000001</v>
      </c>
      <c r="U79" s="4">
        <v>3434253.1256000004</v>
      </c>
      <c r="V79" s="4">
        <v>1717126.5628000002</v>
      </c>
      <c r="W79" s="4">
        <v>1717126.5628000002</v>
      </c>
      <c r="X79" s="4">
        <v>61714051.405299999</v>
      </c>
      <c r="Y79" s="5">
        <f t="shared" si="6"/>
        <v>177906282.1557</v>
      </c>
    </row>
    <row r="80" spans="1:25" ht="24.9" customHeight="1" x14ac:dyDescent="0.25">
      <c r="A80" s="149"/>
      <c r="B80" s="151"/>
      <c r="C80" s="1">
        <v>2</v>
      </c>
      <c r="D80" s="4" t="s">
        <v>143</v>
      </c>
      <c r="E80" s="4">
        <v>107722299.7911</v>
      </c>
      <c r="F80" s="4">
        <v>0</v>
      </c>
      <c r="G80" s="4">
        <v>1065163.1115999999</v>
      </c>
      <c r="H80" s="4">
        <v>3263623.8870000001</v>
      </c>
      <c r="I80" s="4">
        <v>0</v>
      </c>
      <c r="J80" s="4">
        <v>3263623.8870000001</v>
      </c>
      <c r="K80" s="4">
        <v>70020464.436499998</v>
      </c>
      <c r="L80" s="5">
        <f t="shared" si="7"/>
        <v>182071551.22619998</v>
      </c>
      <c r="M80" s="8"/>
      <c r="N80" s="151"/>
      <c r="O80" s="9">
        <v>19</v>
      </c>
      <c r="P80" s="151"/>
      <c r="Q80" s="4" t="s">
        <v>524</v>
      </c>
      <c r="R80" s="4">
        <v>137143480.604</v>
      </c>
      <c r="S80" s="4">
        <v>0</v>
      </c>
      <c r="T80" s="4">
        <v>1356081.1161</v>
      </c>
      <c r="U80" s="4">
        <v>4154986.8515999997</v>
      </c>
      <c r="V80" s="4">
        <v>2077493.4257999999</v>
      </c>
      <c r="W80" s="4">
        <v>2077493.4257999999</v>
      </c>
      <c r="X80" s="4">
        <v>64959276.8301</v>
      </c>
      <c r="Y80" s="5">
        <f t="shared" si="6"/>
        <v>205536331.97600001</v>
      </c>
    </row>
    <row r="81" spans="1:25" ht="24.9" customHeight="1" x14ac:dyDescent="0.25">
      <c r="A81" s="149"/>
      <c r="B81" s="151"/>
      <c r="C81" s="1">
        <v>3</v>
      </c>
      <c r="D81" s="4" t="s">
        <v>144</v>
      </c>
      <c r="E81" s="4">
        <v>110815783.478</v>
      </c>
      <c r="F81" s="4">
        <v>0</v>
      </c>
      <c r="G81" s="4">
        <v>1095751.6222000001</v>
      </c>
      <c r="H81" s="4">
        <v>3357346.0530000003</v>
      </c>
      <c r="I81" s="4">
        <v>0</v>
      </c>
      <c r="J81" s="4">
        <v>3357346.0530000003</v>
      </c>
      <c r="K81" s="4">
        <v>72000580.538900003</v>
      </c>
      <c r="L81" s="5">
        <f t="shared" si="7"/>
        <v>187269461.69209999</v>
      </c>
      <c r="M81" s="8"/>
      <c r="N81" s="151"/>
      <c r="O81" s="9">
        <v>20</v>
      </c>
      <c r="P81" s="151"/>
      <c r="Q81" s="4" t="s">
        <v>525</v>
      </c>
      <c r="R81" s="4">
        <v>105385283.54439999</v>
      </c>
      <c r="S81" s="4">
        <v>0</v>
      </c>
      <c r="T81" s="4">
        <v>1042054.5862</v>
      </c>
      <c r="U81" s="4">
        <v>3192820.1439</v>
      </c>
      <c r="V81" s="4">
        <v>1596410.07195</v>
      </c>
      <c r="W81" s="4">
        <v>1596410.07195</v>
      </c>
      <c r="X81" s="4">
        <v>57866426.442100003</v>
      </c>
      <c r="Y81" s="5">
        <f t="shared" si="6"/>
        <v>165890174.64464998</v>
      </c>
    </row>
    <row r="82" spans="1:25" ht="24.9" customHeight="1" x14ac:dyDescent="0.25">
      <c r="A82" s="149"/>
      <c r="B82" s="151"/>
      <c r="C82" s="1">
        <v>4</v>
      </c>
      <c r="D82" s="4" t="s">
        <v>145</v>
      </c>
      <c r="E82" s="4">
        <v>133942493.0156</v>
      </c>
      <c r="F82" s="4">
        <v>0</v>
      </c>
      <c r="G82" s="4">
        <v>1324429.6018999999</v>
      </c>
      <c r="H82" s="4">
        <v>4058007.6786000002</v>
      </c>
      <c r="I82" s="4">
        <v>0</v>
      </c>
      <c r="J82" s="4">
        <v>4058007.6786000002</v>
      </c>
      <c r="K82" s="4">
        <v>88531211.140200004</v>
      </c>
      <c r="L82" s="5">
        <f t="shared" si="7"/>
        <v>227856141.43630004</v>
      </c>
      <c r="M82" s="8"/>
      <c r="N82" s="152"/>
      <c r="O82" s="9">
        <v>21</v>
      </c>
      <c r="P82" s="152"/>
      <c r="Q82" s="4" t="s">
        <v>526</v>
      </c>
      <c r="R82" s="4">
        <v>125877227.18960001</v>
      </c>
      <c r="S82" s="4">
        <v>0</v>
      </c>
      <c r="T82" s="4">
        <v>1244679.8783</v>
      </c>
      <c r="U82" s="4">
        <v>3813657.2120000003</v>
      </c>
      <c r="V82" s="4">
        <v>1906828.6060000001</v>
      </c>
      <c r="W82" s="4">
        <v>1906828.6060000001</v>
      </c>
      <c r="X82" s="4">
        <v>67112591.586300001</v>
      </c>
      <c r="Y82" s="5">
        <f t="shared" si="6"/>
        <v>196141327.26020002</v>
      </c>
    </row>
    <row r="83" spans="1:25" ht="24.9" customHeight="1" x14ac:dyDescent="0.25">
      <c r="A83" s="149"/>
      <c r="B83" s="151"/>
      <c r="C83" s="1">
        <v>5</v>
      </c>
      <c r="D83" s="4" t="s">
        <v>146</v>
      </c>
      <c r="E83" s="4">
        <v>101724965.809</v>
      </c>
      <c r="F83" s="4">
        <v>0</v>
      </c>
      <c r="G83" s="4">
        <v>1005861.1942</v>
      </c>
      <c r="H83" s="4">
        <v>3081924.8100999999</v>
      </c>
      <c r="I83" s="4">
        <v>0</v>
      </c>
      <c r="J83" s="4">
        <v>3081924.8100999999</v>
      </c>
      <c r="K83" s="4">
        <v>64295489.779799998</v>
      </c>
      <c r="L83" s="5">
        <f t="shared" si="7"/>
        <v>170108241.59310001</v>
      </c>
      <c r="M83" s="8"/>
      <c r="N83" s="1"/>
      <c r="O83" s="157"/>
      <c r="P83" s="158"/>
      <c r="Q83" s="11"/>
      <c r="R83" s="11">
        <f>SUM(R62:R82)</f>
        <v>2594585924.0007</v>
      </c>
      <c r="S83" s="11">
        <f t="shared" ref="S83:Y83" si="9">SUM(S62:S82)</f>
        <v>0</v>
      </c>
      <c r="T83" s="11">
        <f t="shared" si="9"/>
        <v>25655386.316599995</v>
      </c>
      <c r="U83" s="11">
        <f t="shared" si="9"/>
        <v>78607239.309900016</v>
      </c>
      <c r="V83" s="11">
        <f t="shared" si="9"/>
        <v>39303619.654950008</v>
      </c>
      <c r="W83" s="11">
        <f t="shared" si="9"/>
        <v>39303619.654950008</v>
      </c>
      <c r="X83" s="11">
        <f t="shared" si="9"/>
        <v>1375925414.7217</v>
      </c>
      <c r="Y83" s="11">
        <f t="shared" si="9"/>
        <v>4035470344.6939502</v>
      </c>
    </row>
    <row r="84" spans="1:25" ht="24.9" customHeight="1" x14ac:dyDescent="0.25">
      <c r="A84" s="149"/>
      <c r="B84" s="151"/>
      <c r="C84" s="1">
        <v>6</v>
      </c>
      <c r="D84" s="4" t="s">
        <v>147</v>
      </c>
      <c r="E84" s="4">
        <v>117108119.11059999</v>
      </c>
      <c r="F84" s="4">
        <v>0</v>
      </c>
      <c r="G84" s="4">
        <v>1157970.5296</v>
      </c>
      <c r="H84" s="4">
        <v>3547982.6891999999</v>
      </c>
      <c r="I84" s="4">
        <v>0</v>
      </c>
      <c r="J84" s="4">
        <v>3547982.6891999999</v>
      </c>
      <c r="K84" s="4">
        <v>75041819.562199995</v>
      </c>
      <c r="L84" s="5">
        <f t="shared" si="7"/>
        <v>196855891.89159998</v>
      </c>
      <c r="M84" s="8"/>
      <c r="N84" s="150">
        <v>22</v>
      </c>
      <c r="O84" s="9">
        <v>1</v>
      </c>
      <c r="P84" s="88" t="s">
        <v>57</v>
      </c>
      <c r="Q84" s="4" t="s">
        <v>527</v>
      </c>
      <c r="R84" s="4">
        <v>134454948.94300002</v>
      </c>
      <c r="S84" s="4">
        <v>-8911571.3699999992</v>
      </c>
      <c r="T84" s="4">
        <v>1329496.79</v>
      </c>
      <c r="U84" s="4">
        <v>4073533.372</v>
      </c>
      <c r="V84" s="4">
        <v>2036766.686</v>
      </c>
      <c r="W84" s="4">
        <v>2036766.686</v>
      </c>
      <c r="X84" s="4">
        <v>74995620.702500001</v>
      </c>
      <c r="Y84" s="5">
        <f>R84+S84+T84+W84+X84</f>
        <v>203905261.75150001</v>
      </c>
    </row>
    <row r="85" spans="1:25" ht="24.9" customHeight="1" x14ac:dyDescent="0.25">
      <c r="A85" s="149"/>
      <c r="B85" s="151"/>
      <c r="C85" s="1">
        <v>7</v>
      </c>
      <c r="D85" s="4" t="s">
        <v>148</v>
      </c>
      <c r="E85" s="4">
        <v>108532808.2735</v>
      </c>
      <c r="F85" s="4">
        <v>0</v>
      </c>
      <c r="G85" s="4">
        <v>1073177.4572000001</v>
      </c>
      <c r="H85" s="4">
        <v>3288179.5718999999</v>
      </c>
      <c r="I85" s="4">
        <v>0</v>
      </c>
      <c r="J85" s="4">
        <v>3288179.5718999999</v>
      </c>
      <c r="K85" s="4">
        <v>70734487.133300006</v>
      </c>
      <c r="L85" s="5">
        <f t="shared" si="7"/>
        <v>183628652.4359</v>
      </c>
      <c r="M85" s="8"/>
      <c r="N85" s="151"/>
      <c r="O85" s="9">
        <v>2</v>
      </c>
      <c r="P85" s="88" t="s">
        <v>57</v>
      </c>
      <c r="Q85" s="4" t="s">
        <v>528</v>
      </c>
      <c r="R85" s="4">
        <v>118888516.6901</v>
      </c>
      <c r="S85" s="4">
        <v>-8911571.3699999992</v>
      </c>
      <c r="T85" s="4">
        <v>1175575.1836999999</v>
      </c>
      <c r="U85" s="4">
        <v>3601922.7562000002</v>
      </c>
      <c r="V85" s="4">
        <v>1800961.3781000001</v>
      </c>
      <c r="W85" s="4">
        <v>1800961.3781000001</v>
      </c>
      <c r="X85" s="4">
        <v>63766808.956</v>
      </c>
      <c r="Y85" s="5">
        <f t="shared" ref="Y85:Y104" si="10">R85+S85+T85+W85+X85</f>
        <v>176720290.83789998</v>
      </c>
    </row>
    <row r="86" spans="1:25" ht="24.9" customHeight="1" x14ac:dyDescent="0.25">
      <c r="A86" s="149"/>
      <c r="B86" s="151"/>
      <c r="C86" s="1">
        <v>8</v>
      </c>
      <c r="D86" s="4" t="s">
        <v>149</v>
      </c>
      <c r="E86" s="4">
        <v>97041816.187199995</v>
      </c>
      <c r="F86" s="4">
        <v>0</v>
      </c>
      <c r="G86" s="4">
        <v>959553.99280000001</v>
      </c>
      <c r="H86" s="4">
        <v>2940041.1053999998</v>
      </c>
      <c r="I86" s="4">
        <v>0</v>
      </c>
      <c r="J86" s="4">
        <v>2940041.1053999998</v>
      </c>
      <c r="K86" s="4">
        <v>62014384.783200003</v>
      </c>
      <c r="L86" s="5">
        <f t="shared" si="7"/>
        <v>162955796.0686</v>
      </c>
      <c r="M86" s="8"/>
      <c r="N86" s="151"/>
      <c r="O86" s="9">
        <v>3</v>
      </c>
      <c r="P86" s="88" t="s">
        <v>57</v>
      </c>
      <c r="Q86" s="4" t="s">
        <v>529</v>
      </c>
      <c r="R86" s="4">
        <v>150043069.62719998</v>
      </c>
      <c r="S86" s="4">
        <v>-8911571.3699999992</v>
      </c>
      <c r="T86" s="4">
        <v>1483632.8525</v>
      </c>
      <c r="U86" s="4">
        <v>4545801.0744000003</v>
      </c>
      <c r="V86" s="4">
        <v>2272900.5372000001</v>
      </c>
      <c r="W86" s="4">
        <v>2272900.5372000001</v>
      </c>
      <c r="X86" s="4">
        <v>84155889.436399996</v>
      </c>
      <c r="Y86" s="5">
        <f t="shared" si="10"/>
        <v>229043921.08329996</v>
      </c>
    </row>
    <row r="87" spans="1:25" ht="24.9" customHeight="1" x14ac:dyDescent="0.25">
      <c r="A87" s="149"/>
      <c r="B87" s="151"/>
      <c r="C87" s="1">
        <v>9</v>
      </c>
      <c r="D87" s="4" t="s">
        <v>150</v>
      </c>
      <c r="E87" s="4">
        <v>107783127.68099999</v>
      </c>
      <c r="F87" s="4">
        <v>0</v>
      </c>
      <c r="G87" s="4">
        <v>1065764.5806</v>
      </c>
      <c r="H87" s="4">
        <v>3265466.7678</v>
      </c>
      <c r="I87" s="4">
        <v>0</v>
      </c>
      <c r="J87" s="4">
        <v>3265466.7678</v>
      </c>
      <c r="K87" s="4">
        <v>70709322.718500003</v>
      </c>
      <c r="L87" s="5">
        <f t="shared" si="7"/>
        <v>182823681.74790001</v>
      </c>
      <c r="M87" s="8"/>
      <c r="N87" s="151"/>
      <c r="O87" s="9">
        <v>4</v>
      </c>
      <c r="P87" s="88" t="s">
        <v>57</v>
      </c>
      <c r="Q87" s="4" t="s">
        <v>530</v>
      </c>
      <c r="R87" s="4">
        <v>118802565.8319</v>
      </c>
      <c r="S87" s="4">
        <v>-8911571.3699999992</v>
      </c>
      <c r="T87" s="4">
        <v>1174725.2977</v>
      </c>
      <c r="U87" s="4">
        <v>3599318.7338999999</v>
      </c>
      <c r="V87" s="4">
        <v>1799659.3669499999</v>
      </c>
      <c r="W87" s="4">
        <v>1799659.3669499999</v>
      </c>
      <c r="X87" s="4">
        <v>66251197.4375</v>
      </c>
      <c r="Y87" s="5">
        <f t="shared" si="10"/>
        <v>179116576.56405002</v>
      </c>
    </row>
    <row r="88" spans="1:25" ht="24.9" customHeight="1" x14ac:dyDescent="0.25">
      <c r="A88" s="149"/>
      <c r="B88" s="151"/>
      <c r="C88" s="1">
        <v>10</v>
      </c>
      <c r="D88" s="4" t="s">
        <v>151</v>
      </c>
      <c r="E88" s="4">
        <v>170516793.40529999</v>
      </c>
      <c r="F88" s="4">
        <v>0</v>
      </c>
      <c r="G88" s="4">
        <v>1686077.9856</v>
      </c>
      <c r="H88" s="4">
        <v>5166086.1417999994</v>
      </c>
      <c r="I88" s="4">
        <v>0</v>
      </c>
      <c r="J88" s="4">
        <v>5166086.1417999994</v>
      </c>
      <c r="K88" s="4">
        <v>109025588.52940001</v>
      </c>
      <c r="L88" s="5">
        <f t="shared" si="7"/>
        <v>286394546.06209999</v>
      </c>
      <c r="M88" s="8"/>
      <c r="N88" s="151"/>
      <c r="O88" s="9">
        <v>5</v>
      </c>
      <c r="P88" s="88" t="s">
        <v>57</v>
      </c>
      <c r="Q88" s="4" t="s">
        <v>531</v>
      </c>
      <c r="R88" s="4">
        <v>162440008.55629998</v>
      </c>
      <c r="S88" s="4">
        <v>-8911571.3699999992</v>
      </c>
      <c r="T88" s="4">
        <v>1606214.3614000001</v>
      </c>
      <c r="U88" s="4">
        <v>4921386.6875</v>
      </c>
      <c r="V88" s="4">
        <v>2460693.34375</v>
      </c>
      <c r="W88" s="4">
        <v>2460693.34375</v>
      </c>
      <c r="X88" s="4">
        <v>83166042.260199994</v>
      </c>
      <c r="Y88" s="5">
        <f t="shared" si="10"/>
        <v>240761387.15164998</v>
      </c>
    </row>
    <row r="89" spans="1:25" ht="24.9" customHeight="1" x14ac:dyDescent="0.25">
      <c r="A89" s="149"/>
      <c r="B89" s="151"/>
      <c r="C89" s="1">
        <v>11</v>
      </c>
      <c r="D89" s="4" t="s">
        <v>152</v>
      </c>
      <c r="E89" s="4">
        <v>118509377.33840001</v>
      </c>
      <c r="F89" s="4">
        <v>0</v>
      </c>
      <c r="G89" s="4">
        <v>1171826.2361999999</v>
      </c>
      <c r="H89" s="4">
        <v>3590436.1072999998</v>
      </c>
      <c r="I89" s="4">
        <v>0</v>
      </c>
      <c r="J89" s="4">
        <v>3590436.1072999998</v>
      </c>
      <c r="K89" s="4">
        <v>77661449.200299993</v>
      </c>
      <c r="L89" s="5">
        <f t="shared" si="7"/>
        <v>200933088.8822</v>
      </c>
      <c r="M89" s="8"/>
      <c r="N89" s="151"/>
      <c r="O89" s="9">
        <v>6</v>
      </c>
      <c r="P89" s="88" t="s">
        <v>57</v>
      </c>
      <c r="Q89" s="4" t="s">
        <v>532</v>
      </c>
      <c r="R89" s="4">
        <v>126298295.4844</v>
      </c>
      <c r="S89" s="4">
        <v>-8911571.3699999992</v>
      </c>
      <c r="T89" s="4">
        <v>1248843.4212</v>
      </c>
      <c r="U89" s="4">
        <v>3826414.1671000002</v>
      </c>
      <c r="V89" s="4">
        <v>1913207.0835500001</v>
      </c>
      <c r="W89" s="4">
        <v>1913207.0835500001</v>
      </c>
      <c r="X89" s="4">
        <v>64583316.895199999</v>
      </c>
      <c r="Y89" s="5">
        <f t="shared" si="10"/>
        <v>185132091.51435</v>
      </c>
    </row>
    <row r="90" spans="1:25" ht="24.9" customHeight="1" x14ac:dyDescent="0.25">
      <c r="A90" s="149"/>
      <c r="B90" s="151"/>
      <c r="C90" s="1">
        <v>12</v>
      </c>
      <c r="D90" s="4" t="s">
        <v>153</v>
      </c>
      <c r="E90" s="4">
        <v>144889612.27540001</v>
      </c>
      <c r="F90" s="4">
        <v>0</v>
      </c>
      <c r="G90" s="4">
        <v>1432675.2264</v>
      </c>
      <c r="H90" s="4">
        <v>4389668.6250999998</v>
      </c>
      <c r="I90" s="4">
        <v>0</v>
      </c>
      <c r="J90" s="4">
        <v>4389668.6250999998</v>
      </c>
      <c r="K90" s="4">
        <v>90943058.627100006</v>
      </c>
      <c r="L90" s="5">
        <f t="shared" si="7"/>
        <v>241655014.75400001</v>
      </c>
      <c r="M90" s="8"/>
      <c r="N90" s="151"/>
      <c r="O90" s="9">
        <v>7</v>
      </c>
      <c r="P90" s="88" t="s">
        <v>57</v>
      </c>
      <c r="Q90" s="4" t="s">
        <v>533</v>
      </c>
      <c r="R90" s="4">
        <v>105975739.9463</v>
      </c>
      <c r="S90" s="4">
        <v>-8911571.3699999992</v>
      </c>
      <c r="T90" s="4">
        <v>1047893.0466</v>
      </c>
      <c r="U90" s="4">
        <v>3210708.9898000001</v>
      </c>
      <c r="V90" s="4">
        <v>1605354.4949</v>
      </c>
      <c r="W90" s="4">
        <v>1605354.4949</v>
      </c>
      <c r="X90" s="4">
        <v>57791174.234700002</v>
      </c>
      <c r="Y90" s="5">
        <f t="shared" si="10"/>
        <v>157508590.35249999</v>
      </c>
    </row>
    <row r="91" spans="1:25" ht="24.9" customHeight="1" x14ac:dyDescent="0.25">
      <c r="A91" s="149"/>
      <c r="B91" s="151"/>
      <c r="C91" s="1">
        <v>13</v>
      </c>
      <c r="D91" s="4" t="s">
        <v>154</v>
      </c>
      <c r="E91" s="4">
        <v>106456882.9146</v>
      </c>
      <c r="F91" s="4">
        <v>0</v>
      </c>
      <c r="G91" s="4">
        <v>1052650.6107000001</v>
      </c>
      <c r="H91" s="4">
        <v>3225286.0057000001</v>
      </c>
      <c r="I91" s="4">
        <v>0</v>
      </c>
      <c r="J91" s="4">
        <v>3225286.0057000001</v>
      </c>
      <c r="K91" s="4">
        <v>69336385.987499997</v>
      </c>
      <c r="L91" s="5">
        <f t="shared" si="7"/>
        <v>180071205.5185</v>
      </c>
      <c r="M91" s="8"/>
      <c r="N91" s="151"/>
      <c r="O91" s="9">
        <v>8</v>
      </c>
      <c r="P91" s="88" t="s">
        <v>57</v>
      </c>
      <c r="Q91" s="4" t="s">
        <v>534</v>
      </c>
      <c r="R91" s="4">
        <v>124182546.5248</v>
      </c>
      <c r="S91" s="4">
        <v>-8911571.3699999992</v>
      </c>
      <c r="T91" s="4">
        <v>1227922.797</v>
      </c>
      <c r="U91" s="4">
        <v>3762314.0796000003</v>
      </c>
      <c r="V91" s="4">
        <v>1881157.0398000001</v>
      </c>
      <c r="W91" s="4">
        <v>1881157.0398000001</v>
      </c>
      <c r="X91" s="4">
        <v>67379659.770099998</v>
      </c>
      <c r="Y91" s="5">
        <f t="shared" si="10"/>
        <v>185759714.7617</v>
      </c>
    </row>
    <row r="92" spans="1:25" ht="24.9" customHeight="1" x14ac:dyDescent="0.25">
      <c r="A92" s="149"/>
      <c r="B92" s="151"/>
      <c r="C92" s="1">
        <v>14</v>
      </c>
      <c r="D92" s="4" t="s">
        <v>155</v>
      </c>
      <c r="E92" s="4">
        <v>105552632.87289999</v>
      </c>
      <c r="F92" s="4">
        <v>0</v>
      </c>
      <c r="G92" s="4">
        <v>1043709.3442000001</v>
      </c>
      <c r="H92" s="4">
        <v>3197890.2665000004</v>
      </c>
      <c r="I92" s="4">
        <v>0</v>
      </c>
      <c r="J92" s="4">
        <v>3197890.2665000004</v>
      </c>
      <c r="K92" s="4">
        <v>70616256.558799997</v>
      </c>
      <c r="L92" s="5">
        <f t="shared" si="7"/>
        <v>180410489.0424</v>
      </c>
      <c r="M92" s="8"/>
      <c r="N92" s="151"/>
      <c r="O92" s="9">
        <v>9</v>
      </c>
      <c r="P92" s="88" t="s">
        <v>57</v>
      </c>
      <c r="Q92" s="4" t="s">
        <v>535</v>
      </c>
      <c r="R92" s="4">
        <v>121786305.56910001</v>
      </c>
      <c r="S92" s="4">
        <v>-8911571.3699999992</v>
      </c>
      <c r="T92" s="4">
        <v>1204228.655</v>
      </c>
      <c r="U92" s="4">
        <v>3689716.0267000003</v>
      </c>
      <c r="V92" s="4">
        <v>1844858.0133500001</v>
      </c>
      <c r="W92" s="4">
        <v>1844858.0133500001</v>
      </c>
      <c r="X92" s="4">
        <v>63430533.647699997</v>
      </c>
      <c r="Y92" s="5">
        <f t="shared" si="10"/>
        <v>179354354.51515001</v>
      </c>
    </row>
    <row r="93" spans="1:25" ht="24.9" customHeight="1" x14ac:dyDescent="0.25">
      <c r="A93" s="149"/>
      <c r="B93" s="151"/>
      <c r="C93" s="1">
        <v>15</v>
      </c>
      <c r="D93" s="4" t="s">
        <v>156</v>
      </c>
      <c r="E93" s="4">
        <v>126686272.4263</v>
      </c>
      <c r="F93" s="4">
        <v>0</v>
      </c>
      <c r="G93" s="4">
        <v>1252679.7552</v>
      </c>
      <c r="H93" s="4">
        <v>3838168.5655</v>
      </c>
      <c r="I93" s="4">
        <v>0</v>
      </c>
      <c r="J93" s="4">
        <v>3838168.5655</v>
      </c>
      <c r="K93" s="4">
        <v>81313101.011500001</v>
      </c>
      <c r="L93" s="5">
        <f t="shared" si="7"/>
        <v>213090221.75850001</v>
      </c>
      <c r="M93" s="8"/>
      <c r="N93" s="151"/>
      <c r="O93" s="9">
        <v>10</v>
      </c>
      <c r="P93" s="88" t="s">
        <v>57</v>
      </c>
      <c r="Q93" s="4" t="s">
        <v>536</v>
      </c>
      <c r="R93" s="4">
        <v>128755755.54270001</v>
      </c>
      <c r="S93" s="4">
        <v>-8911571.3699999992</v>
      </c>
      <c r="T93" s="4">
        <v>1273142.9006000001</v>
      </c>
      <c r="U93" s="4">
        <v>3900866.9533000002</v>
      </c>
      <c r="V93" s="4">
        <v>1950433.4766500001</v>
      </c>
      <c r="W93" s="4">
        <v>1950433.4766500001</v>
      </c>
      <c r="X93" s="4">
        <v>67017798.296999998</v>
      </c>
      <c r="Y93" s="5">
        <f t="shared" si="10"/>
        <v>190085558.84694999</v>
      </c>
    </row>
    <row r="94" spans="1:25" ht="24.9" customHeight="1" x14ac:dyDescent="0.25">
      <c r="A94" s="149"/>
      <c r="B94" s="151"/>
      <c r="C94" s="1">
        <v>16</v>
      </c>
      <c r="D94" s="4" t="s">
        <v>157</v>
      </c>
      <c r="E94" s="4">
        <v>121052318.1899</v>
      </c>
      <c r="F94" s="4">
        <v>0</v>
      </c>
      <c r="G94" s="4">
        <v>1196970.9535999999</v>
      </c>
      <c r="H94" s="4">
        <v>3667478.6743000001</v>
      </c>
      <c r="I94" s="4">
        <v>0</v>
      </c>
      <c r="J94" s="4">
        <v>3667478.6743000001</v>
      </c>
      <c r="K94" s="4">
        <v>79657170.051599994</v>
      </c>
      <c r="L94" s="5">
        <f t="shared" si="7"/>
        <v>205573937.86939999</v>
      </c>
      <c r="M94" s="8"/>
      <c r="N94" s="151"/>
      <c r="O94" s="9">
        <v>11</v>
      </c>
      <c r="P94" s="88" t="s">
        <v>57</v>
      </c>
      <c r="Q94" s="4" t="s">
        <v>57</v>
      </c>
      <c r="R94" s="4">
        <v>113342226.71599999</v>
      </c>
      <c r="S94" s="4">
        <v>-8911571.3699999992</v>
      </c>
      <c r="T94" s="4">
        <v>1120733.2105</v>
      </c>
      <c r="U94" s="4">
        <v>3433888.7977999998</v>
      </c>
      <c r="V94" s="4">
        <v>1716944.3988999999</v>
      </c>
      <c r="W94" s="4">
        <v>1716944.3988999999</v>
      </c>
      <c r="X94" s="4">
        <v>62864123.439999998</v>
      </c>
      <c r="Y94" s="5">
        <f t="shared" si="10"/>
        <v>170132456.39539999</v>
      </c>
    </row>
    <row r="95" spans="1:25" ht="24.9" customHeight="1" x14ac:dyDescent="0.25">
      <c r="A95" s="149"/>
      <c r="B95" s="151"/>
      <c r="C95" s="1">
        <v>17</v>
      </c>
      <c r="D95" s="4" t="s">
        <v>158</v>
      </c>
      <c r="E95" s="4">
        <v>101408406.12379999</v>
      </c>
      <c r="F95" s="4">
        <v>0</v>
      </c>
      <c r="G95" s="4">
        <v>1002731.0373</v>
      </c>
      <c r="H95" s="4">
        <v>3072334.1148000001</v>
      </c>
      <c r="I95" s="4">
        <v>0</v>
      </c>
      <c r="J95" s="4">
        <v>3072334.1148000001</v>
      </c>
      <c r="K95" s="4">
        <v>66029444.483900003</v>
      </c>
      <c r="L95" s="5">
        <f t="shared" si="7"/>
        <v>171512915.75980002</v>
      </c>
      <c r="M95" s="8"/>
      <c r="N95" s="151"/>
      <c r="O95" s="9">
        <v>12</v>
      </c>
      <c r="P95" s="88" t="s">
        <v>57</v>
      </c>
      <c r="Q95" s="4" t="s">
        <v>537</v>
      </c>
      <c r="R95" s="4">
        <v>144704845.98969999</v>
      </c>
      <c r="S95" s="4">
        <v>-8911571.3699999992</v>
      </c>
      <c r="T95" s="4">
        <v>1430848.2487999999</v>
      </c>
      <c r="U95" s="4">
        <v>4384070.8272000002</v>
      </c>
      <c r="V95" s="4">
        <v>2192035.4136000001</v>
      </c>
      <c r="W95" s="4">
        <v>2192035.4136000001</v>
      </c>
      <c r="X95" s="4">
        <v>74020956.525099993</v>
      </c>
      <c r="Y95" s="5">
        <f t="shared" si="10"/>
        <v>213437114.80719998</v>
      </c>
    </row>
    <row r="96" spans="1:25" ht="24.9" customHeight="1" x14ac:dyDescent="0.25">
      <c r="A96" s="149"/>
      <c r="B96" s="151"/>
      <c r="C96" s="1">
        <v>18</v>
      </c>
      <c r="D96" s="4" t="s">
        <v>159</v>
      </c>
      <c r="E96" s="4">
        <v>105077578.21170001</v>
      </c>
      <c r="F96" s="4">
        <v>0</v>
      </c>
      <c r="G96" s="4">
        <v>1039011.9816000001</v>
      </c>
      <c r="H96" s="4">
        <v>3183497.7056999998</v>
      </c>
      <c r="I96" s="4">
        <v>0</v>
      </c>
      <c r="J96" s="4">
        <v>3183497.7056999998</v>
      </c>
      <c r="K96" s="4">
        <v>67677081.027799994</v>
      </c>
      <c r="L96" s="5">
        <f t="shared" si="7"/>
        <v>176977168.92680001</v>
      </c>
      <c r="M96" s="8"/>
      <c r="N96" s="151"/>
      <c r="O96" s="9">
        <v>13</v>
      </c>
      <c r="P96" s="88" t="s">
        <v>57</v>
      </c>
      <c r="Q96" s="4" t="s">
        <v>538</v>
      </c>
      <c r="R96" s="4">
        <v>95513834.559</v>
      </c>
      <c r="S96" s="4">
        <v>-8911571.3699999992</v>
      </c>
      <c r="T96" s="4">
        <v>944445.23939999996</v>
      </c>
      <c r="U96" s="4">
        <v>2893748.3939999999</v>
      </c>
      <c r="V96" s="4">
        <v>1446874.1969999999</v>
      </c>
      <c r="W96" s="4">
        <v>1446874.1969999999</v>
      </c>
      <c r="X96" s="4">
        <v>52761384.1096</v>
      </c>
      <c r="Y96" s="5">
        <f t="shared" si="10"/>
        <v>141754966.73499998</v>
      </c>
    </row>
    <row r="97" spans="1:25" ht="24.9" customHeight="1" x14ac:dyDescent="0.25">
      <c r="A97" s="149"/>
      <c r="B97" s="151"/>
      <c r="C97" s="1">
        <v>19</v>
      </c>
      <c r="D97" s="4" t="s">
        <v>160</v>
      </c>
      <c r="E97" s="4">
        <v>113474862.5024</v>
      </c>
      <c r="F97" s="4">
        <v>0</v>
      </c>
      <c r="G97" s="4">
        <v>1122044.7193</v>
      </c>
      <c r="H97" s="4">
        <v>3437907.2166999998</v>
      </c>
      <c r="I97" s="4">
        <v>0</v>
      </c>
      <c r="J97" s="4">
        <v>3437907.2166999998</v>
      </c>
      <c r="K97" s="4">
        <v>72701950.736599997</v>
      </c>
      <c r="L97" s="5">
        <f t="shared" si="7"/>
        <v>190736765.17500001</v>
      </c>
      <c r="M97" s="8"/>
      <c r="N97" s="151"/>
      <c r="O97" s="9">
        <v>14</v>
      </c>
      <c r="P97" s="88" t="s">
        <v>57</v>
      </c>
      <c r="Q97" s="4" t="s">
        <v>539</v>
      </c>
      <c r="R97" s="4">
        <v>138862773.97479999</v>
      </c>
      <c r="S97" s="4">
        <v>-8911571.3699999992</v>
      </c>
      <c r="T97" s="4">
        <v>1373081.5689000001</v>
      </c>
      <c r="U97" s="4">
        <v>4207075.6663000006</v>
      </c>
      <c r="V97" s="4">
        <v>2103537.8331500003</v>
      </c>
      <c r="W97" s="4">
        <v>2103537.8331500003</v>
      </c>
      <c r="X97" s="4">
        <v>73586272.890799999</v>
      </c>
      <c r="Y97" s="5">
        <f t="shared" si="10"/>
        <v>207014094.89765</v>
      </c>
    </row>
    <row r="98" spans="1:25" ht="24.9" customHeight="1" x14ac:dyDescent="0.25">
      <c r="A98" s="149"/>
      <c r="B98" s="151"/>
      <c r="C98" s="1">
        <v>20</v>
      </c>
      <c r="D98" s="4" t="s">
        <v>161</v>
      </c>
      <c r="E98" s="4">
        <v>114833691.6657</v>
      </c>
      <c r="F98" s="4">
        <v>0</v>
      </c>
      <c r="G98" s="4">
        <v>1135480.8851999999</v>
      </c>
      <c r="H98" s="4">
        <v>3479075.1765999999</v>
      </c>
      <c r="I98" s="4">
        <v>0</v>
      </c>
      <c r="J98" s="4">
        <v>3479075.1765999999</v>
      </c>
      <c r="K98" s="4">
        <v>74781599.831599995</v>
      </c>
      <c r="L98" s="5">
        <f t="shared" si="7"/>
        <v>194229847.55909997</v>
      </c>
      <c r="M98" s="8"/>
      <c r="N98" s="151"/>
      <c r="O98" s="9">
        <v>15</v>
      </c>
      <c r="P98" s="88" t="s">
        <v>57</v>
      </c>
      <c r="Q98" s="4" t="s">
        <v>540</v>
      </c>
      <c r="R98" s="4">
        <v>92727057.369900003</v>
      </c>
      <c r="S98" s="4">
        <v>-8911571.3699999992</v>
      </c>
      <c r="T98" s="4">
        <v>916889.45700000005</v>
      </c>
      <c r="U98" s="4">
        <v>2809318.4048000001</v>
      </c>
      <c r="V98" s="4">
        <v>1404659.2024000001</v>
      </c>
      <c r="W98" s="4">
        <v>1404659.2024000001</v>
      </c>
      <c r="X98" s="4">
        <v>52140708.739200003</v>
      </c>
      <c r="Y98" s="5">
        <f t="shared" si="10"/>
        <v>138277743.3985</v>
      </c>
    </row>
    <row r="99" spans="1:25" ht="24.9" customHeight="1" x14ac:dyDescent="0.25">
      <c r="A99" s="149"/>
      <c r="B99" s="152"/>
      <c r="C99" s="1">
        <v>21</v>
      </c>
      <c r="D99" s="4" t="s">
        <v>162</v>
      </c>
      <c r="E99" s="4">
        <v>110257254.41869999</v>
      </c>
      <c r="F99" s="4">
        <v>0</v>
      </c>
      <c r="G99" s="4">
        <v>1090228.8609</v>
      </c>
      <c r="H99" s="4">
        <v>3340424.4983999999</v>
      </c>
      <c r="I99" s="4">
        <v>0</v>
      </c>
      <c r="J99" s="4">
        <v>3340424.4983999999</v>
      </c>
      <c r="K99" s="4">
        <v>72086758.115799993</v>
      </c>
      <c r="L99" s="5">
        <f t="shared" si="7"/>
        <v>186774665.89379999</v>
      </c>
      <c r="M99" s="8"/>
      <c r="N99" s="151"/>
      <c r="O99" s="9">
        <v>16</v>
      </c>
      <c r="P99" s="88" t="s">
        <v>57</v>
      </c>
      <c r="Q99" s="4" t="s">
        <v>541</v>
      </c>
      <c r="R99" s="4">
        <v>134433100.47409999</v>
      </c>
      <c r="S99" s="4">
        <v>-8911571.3699999992</v>
      </c>
      <c r="T99" s="4">
        <v>1329280.7514</v>
      </c>
      <c r="U99" s="4">
        <v>4072871.4367</v>
      </c>
      <c r="V99" s="4">
        <v>2036435.71835</v>
      </c>
      <c r="W99" s="4">
        <v>2036435.71835</v>
      </c>
      <c r="X99" s="4">
        <v>74687040.308799997</v>
      </c>
      <c r="Y99" s="5">
        <f t="shared" si="10"/>
        <v>203574285.88264996</v>
      </c>
    </row>
    <row r="100" spans="1:25" ht="24.9" customHeight="1" x14ac:dyDescent="0.25">
      <c r="A100" s="1"/>
      <c r="B100" s="156" t="s">
        <v>825</v>
      </c>
      <c r="C100" s="157"/>
      <c r="D100" s="11"/>
      <c r="E100" s="11">
        <f>SUM(E79:E99)</f>
        <v>2487184202.4552999</v>
      </c>
      <c r="F100" s="11">
        <f t="shared" ref="F100:K100" si="11">SUM(F79:F99)</f>
        <v>0</v>
      </c>
      <c r="G100" s="11">
        <f t="shared" si="11"/>
        <v>24593393.097900003</v>
      </c>
      <c r="H100" s="11">
        <f t="shared" si="11"/>
        <v>75353327.866599992</v>
      </c>
      <c r="I100" s="11">
        <f t="shared" si="11"/>
        <v>0</v>
      </c>
      <c r="J100" s="11">
        <f t="shared" si="11"/>
        <v>75353327.866599992</v>
      </c>
      <c r="K100" s="11">
        <f t="shared" si="11"/>
        <v>1605682297.0023</v>
      </c>
      <c r="L100" s="6">
        <f t="shared" si="7"/>
        <v>4192813220.4221001</v>
      </c>
      <c r="M100" s="8"/>
      <c r="N100" s="151"/>
      <c r="O100" s="9">
        <v>17</v>
      </c>
      <c r="P100" s="88" t="s">
        <v>57</v>
      </c>
      <c r="Q100" s="4" t="s">
        <v>542</v>
      </c>
      <c r="R100" s="4">
        <v>168130372.25640002</v>
      </c>
      <c r="S100" s="4">
        <v>-8911571.3699999992</v>
      </c>
      <c r="T100" s="4">
        <v>1662480.9423</v>
      </c>
      <c r="U100" s="4">
        <v>5093785.5959999999</v>
      </c>
      <c r="V100" s="4">
        <v>2546892.798</v>
      </c>
      <c r="W100" s="4">
        <v>2546892.798</v>
      </c>
      <c r="X100" s="4">
        <v>91593731.298700005</v>
      </c>
      <c r="Y100" s="5">
        <f t="shared" si="10"/>
        <v>255021905.92540002</v>
      </c>
    </row>
    <row r="101" spans="1:25" ht="24.9" customHeight="1" x14ac:dyDescent="0.25">
      <c r="A101" s="149">
        <v>5</v>
      </c>
      <c r="B101" s="150" t="s">
        <v>914</v>
      </c>
      <c r="C101" s="1">
        <v>1</v>
      </c>
      <c r="D101" s="4" t="s">
        <v>163</v>
      </c>
      <c r="E101" s="4">
        <v>185905650.86430001</v>
      </c>
      <c r="F101" s="4">
        <v>0</v>
      </c>
      <c r="G101" s="4">
        <v>1838243.7241</v>
      </c>
      <c r="H101" s="4">
        <v>5632316.8376000002</v>
      </c>
      <c r="I101" s="4">
        <v>0</v>
      </c>
      <c r="J101" s="4">
        <v>5632316.8376000002</v>
      </c>
      <c r="K101" s="4">
        <v>90034042.3979</v>
      </c>
      <c r="L101" s="5">
        <f t="shared" si="7"/>
        <v>283410253.82389998</v>
      </c>
      <c r="M101" s="8"/>
      <c r="N101" s="151"/>
      <c r="O101" s="9">
        <v>18</v>
      </c>
      <c r="P101" s="88" t="s">
        <v>57</v>
      </c>
      <c r="Q101" s="4" t="s">
        <v>543</v>
      </c>
      <c r="R101" s="4">
        <v>127001733.52489999</v>
      </c>
      <c r="S101" s="4">
        <v>-8911571.3699999992</v>
      </c>
      <c r="T101" s="4">
        <v>1255799.0492</v>
      </c>
      <c r="U101" s="4">
        <v>3847725.9772000001</v>
      </c>
      <c r="V101" s="4">
        <v>1923862.9886</v>
      </c>
      <c r="W101" s="4">
        <v>1923862.9886</v>
      </c>
      <c r="X101" s="4">
        <v>69085216.643000007</v>
      </c>
      <c r="Y101" s="5">
        <f t="shared" si="10"/>
        <v>190355040.83569998</v>
      </c>
    </row>
    <row r="102" spans="1:25" ht="24.9" customHeight="1" x14ac:dyDescent="0.25">
      <c r="A102" s="149"/>
      <c r="B102" s="151"/>
      <c r="C102" s="1">
        <v>2</v>
      </c>
      <c r="D102" s="4" t="s">
        <v>40</v>
      </c>
      <c r="E102" s="4">
        <v>224500653.25749999</v>
      </c>
      <c r="F102" s="4">
        <v>0</v>
      </c>
      <c r="G102" s="4">
        <v>2219872.9032000001</v>
      </c>
      <c r="H102" s="4">
        <v>6801615.7847999996</v>
      </c>
      <c r="I102" s="4">
        <v>0</v>
      </c>
      <c r="J102" s="4">
        <v>6801615.7847999996</v>
      </c>
      <c r="K102" s="4">
        <v>113143972.5088</v>
      </c>
      <c r="L102" s="5">
        <f t="shared" si="7"/>
        <v>346666114.45429999</v>
      </c>
      <c r="M102" s="8"/>
      <c r="N102" s="151"/>
      <c r="O102" s="9">
        <v>19</v>
      </c>
      <c r="P102" s="88" t="s">
        <v>57</v>
      </c>
      <c r="Q102" s="4" t="s">
        <v>544</v>
      </c>
      <c r="R102" s="4">
        <v>120251076.2666</v>
      </c>
      <c r="S102" s="4">
        <v>-8911571.3699999992</v>
      </c>
      <c r="T102" s="4">
        <v>1189048.2361999999</v>
      </c>
      <c r="U102" s="4">
        <v>3643203.7351000002</v>
      </c>
      <c r="V102" s="4">
        <v>1821601.8675500001</v>
      </c>
      <c r="W102" s="4">
        <v>1821601.8675500001</v>
      </c>
      <c r="X102" s="4">
        <v>61810029.685199998</v>
      </c>
      <c r="Y102" s="5">
        <f t="shared" si="10"/>
        <v>176160184.68555</v>
      </c>
    </row>
    <row r="103" spans="1:25" ht="24.9" customHeight="1" x14ac:dyDescent="0.25">
      <c r="A103" s="149"/>
      <c r="B103" s="151"/>
      <c r="C103" s="1">
        <v>3</v>
      </c>
      <c r="D103" s="4" t="s">
        <v>164</v>
      </c>
      <c r="E103" s="4">
        <v>98184567.439899996</v>
      </c>
      <c r="F103" s="4">
        <v>0</v>
      </c>
      <c r="G103" s="4">
        <v>970853.57039999997</v>
      </c>
      <c r="H103" s="4">
        <v>2974662.6303000003</v>
      </c>
      <c r="I103" s="4">
        <v>0</v>
      </c>
      <c r="J103" s="4">
        <v>2974662.6303000003</v>
      </c>
      <c r="K103" s="4">
        <v>55561746.3838</v>
      </c>
      <c r="L103" s="5">
        <f t="shared" si="7"/>
        <v>157691830.0244</v>
      </c>
      <c r="M103" s="8"/>
      <c r="N103" s="151"/>
      <c r="O103" s="9">
        <v>20</v>
      </c>
      <c r="P103" s="88" t="s">
        <v>57</v>
      </c>
      <c r="Q103" s="4" t="s">
        <v>545</v>
      </c>
      <c r="R103" s="4">
        <v>128938226.56389999</v>
      </c>
      <c r="S103" s="4">
        <v>-8911571.3699999992</v>
      </c>
      <c r="T103" s="4">
        <v>1274947.1825000001</v>
      </c>
      <c r="U103" s="4">
        <v>3906395.2124000001</v>
      </c>
      <c r="V103" s="4">
        <v>1953197.6062</v>
      </c>
      <c r="W103" s="4">
        <v>1953197.6062</v>
      </c>
      <c r="X103" s="4">
        <v>67520664.842899993</v>
      </c>
      <c r="Y103" s="5">
        <f t="shared" si="10"/>
        <v>190775464.82549998</v>
      </c>
    </row>
    <row r="104" spans="1:25" ht="24.9" customHeight="1" x14ac:dyDescent="0.25">
      <c r="A104" s="149"/>
      <c r="B104" s="151"/>
      <c r="C104" s="1">
        <v>4</v>
      </c>
      <c r="D104" s="4" t="s">
        <v>165</v>
      </c>
      <c r="E104" s="4">
        <v>116038116.6908</v>
      </c>
      <c r="F104" s="4">
        <v>0</v>
      </c>
      <c r="G104" s="4">
        <v>1147390.2959</v>
      </c>
      <c r="H104" s="4">
        <v>3515565.2096000002</v>
      </c>
      <c r="I104" s="4">
        <v>0</v>
      </c>
      <c r="J104" s="4">
        <v>3515565.2096000002</v>
      </c>
      <c r="K104" s="4">
        <v>64939638.101499997</v>
      </c>
      <c r="L104" s="5">
        <f t="shared" si="7"/>
        <v>185640710.2978</v>
      </c>
      <c r="M104" s="8"/>
      <c r="N104" s="152"/>
      <c r="O104" s="9">
        <v>21</v>
      </c>
      <c r="P104" s="88" t="s">
        <v>57</v>
      </c>
      <c r="Q104" s="4" t="s">
        <v>546</v>
      </c>
      <c r="R104" s="4">
        <v>126161601.6092</v>
      </c>
      <c r="S104" s="4">
        <v>-8911571.3699999992</v>
      </c>
      <c r="T104" s="4">
        <v>1247491.7856999999</v>
      </c>
      <c r="U104" s="4">
        <v>3822272.8018999998</v>
      </c>
      <c r="V104" s="4">
        <v>1911136.4009499999</v>
      </c>
      <c r="W104" s="4">
        <v>1911136.4009499999</v>
      </c>
      <c r="X104" s="4">
        <v>66273269.019199997</v>
      </c>
      <c r="Y104" s="5">
        <f t="shared" si="10"/>
        <v>186681927.44505</v>
      </c>
    </row>
    <row r="105" spans="1:25" ht="24.9" customHeight="1" x14ac:dyDescent="0.25">
      <c r="A105" s="149"/>
      <c r="B105" s="151"/>
      <c r="C105" s="1">
        <v>5</v>
      </c>
      <c r="D105" s="4" t="s">
        <v>166</v>
      </c>
      <c r="E105" s="4">
        <v>147199129.81119999</v>
      </c>
      <c r="F105" s="4">
        <v>0</v>
      </c>
      <c r="G105" s="4">
        <v>1455511.8433000001</v>
      </c>
      <c r="H105" s="4">
        <v>4459639.2495999997</v>
      </c>
      <c r="I105" s="4">
        <v>0</v>
      </c>
      <c r="J105" s="4">
        <v>4459639.2495999997</v>
      </c>
      <c r="K105" s="4">
        <v>79092864.129999995</v>
      </c>
      <c r="L105" s="5">
        <f t="shared" si="7"/>
        <v>232207145.0341</v>
      </c>
      <c r="M105" s="8"/>
      <c r="N105" s="1"/>
      <c r="O105" s="157"/>
      <c r="P105" s="158"/>
      <c r="Q105" s="11"/>
      <c r="R105" s="11">
        <f>SUM(R84:R104)</f>
        <v>2681694602.0203004</v>
      </c>
      <c r="S105" s="11">
        <f t="shared" ref="S105:X105" si="12">SUM(S84:S104)</f>
        <v>-187142998.77000004</v>
      </c>
      <c r="T105" s="11">
        <f t="shared" si="12"/>
        <v>26516720.977599997</v>
      </c>
      <c r="U105" s="11">
        <f t="shared" si="12"/>
        <v>81246339.689899996</v>
      </c>
      <c r="V105" s="11">
        <f t="shared" si="12"/>
        <v>40623169.844949998</v>
      </c>
      <c r="W105" s="11">
        <f t="shared" si="12"/>
        <v>40623169.844949998</v>
      </c>
      <c r="X105" s="11">
        <f t="shared" si="12"/>
        <v>1438881439.1398003</v>
      </c>
      <c r="Y105" s="11">
        <f>SUM(Y84:Y104)</f>
        <v>4000572933.2126503</v>
      </c>
    </row>
    <row r="106" spans="1:25" ht="24.9" customHeight="1" x14ac:dyDescent="0.25">
      <c r="A106" s="149"/>
      <c r="B106" s="151"/>
      <c r="C106" s="1">
        <v>6</v>
      </c>
      <c r="D106" s="4" t="s">
        <v>167</v>
      </c>
      <c r="E106" s="4">
        <v>97473020.756999999</v>
      </c>
      <c r="F106" s="4">
        <v>0</v>
      </c>
      <c r="G106" s="4">
        <v>963817.76370000001</v>
      </c>
      <c r="H106" s="4">
        <v>2953105.1556000002</v>
      </c>
      <c r="I106" s="4">
        <v>0</v>
      </c>
      <c r="J106" s="4">
        <v>2953105.1556000002</v>
      </c>
      <c r="K106" s="4">
        <v>56367007.657099999</v>
      </c>
      <c r="L106" s="5">
        <f t="shared" si="7"/>
        <v>157756951.33339998</v>
      </c>
      <c r="M106" s="8"/>
      <c r="N106" s="150">
        <v>23</v>
      </c>
      <c r="O106" s="9">
        <v>1</v>
      </c>
      <c r="P106" s="88" t="s">
        <v>58</v>
      </c>
      <c r="Q106" s="4" t="s">
        <v>547</v>
      </c>
      <c r="R106" s="4">
        <v>108959783.3082</v>
      </c>
      <c r="S106" s="4">
        <v>0</v>
      </c>
      <c r="T106" s="4">
        <v>1077399.4062000001</v>
      </c>
      <c r="U106" s="4">
        <v>3301115.4814999998</v>
      </c>
      <c r="V106" s="4">
        <v>1650557.7407499999</v>
      </c>
      <c r="W106" s="4">
        <v>1650557.7407499999</v>
      </c>
      <c r="X106" s="4">
        <v>68763666.474299997</v>
      </c>
      <c r="Y106" s="5">
        <f t="shared" ref="Y106:Y121" si="13">R106+S106+T106+W106+X106</f>
        <v>180451406.92945001</v>
      </c>
    </row>
    <row r="107" spans="1:25" ht="24.9" customHeight="1" x14ac:dyDescent="0.25">
      <c r="A107" s="149"/>
      <c r="B107" s="151"/>
      <c r="C107" s="1">
        <v>7</v>
      </c>
      <c r="D107" s="4" t="s">
        <v>168</v>
      </c>
      <c r="E107" s="4">
        <v>155505720.25909999</v>
      </c>
      <c r="F107" s="4">
        <v>0</v>
      </c>
      <c r="G107" s="4">
        <v>1537647.7960000001</v>
      </c>
      <c r="H107" s="4">
        <v>4711301.0416999999</v>
      </c>
      <c r="I107" s="4">
        <v>0</v>
      </c>
      <c r="J107" s="4">
        <v>4711301.0416999999</v>
      </c>
      <c r="K107" s="4">
        <v>83983898.515499994</v>
      </c>
      <c r="L107" s="5">
        <f t="shared" si="7"/>
        <v>245738567.61229998</v>
      </c>
      <c r="M107" s="8"/>
      <c r="N107" s="151"/>
      <c r="O107" s="9">
        <v>2</v>
      </c>
      <c r="P107" s="88" t="s">
        <v>58</v>
      </c>
      <c r="Q107" s="4" t="s">
        <v>548</v>
      </c>
      <c r="R107" s="4">
        <v>179178047.0939</v>
      </c>
      <c r="S107" s="4">
        <v>0</v>
      </c>
      <c r="T107" s="4">
        <v>1771720.865</v>
      </c>
      <c r="U107" s="4">
        <v>5428493.0388000002</v>
      </c>
      <c r="V107" s="4">
        <v>2714246.5194000001</v>
      </c>
      <c r="W107" s="4">
        <v>2714246.5194000001</v>
      </c>
      <c r="X107" s="4">
        <v>80435456.2711</v>
      </c>
      <c r="Y107" s="5">
        <f t="shared" si="13"/>
        <v>264099470.74940002</v>
      </c>
    </row>
    <row r="108" spans="1:25" ht="24.9" customHeight="1" x14ac:dyDescent="0.25">
      <c r="A108" s="149"/>
      <c r="B108" s="151"/>
      <c r="C108" s="1">
        <v>8</v>
      </c>
      <c r="D108" s="4" t="s">
        <v>169</v>
      </c>
      <c r="E108" s="4">
        <v>156978492.5214</v>
      </c>
      <c r="F108" s="4">
        <v>0</v>
      </c>
      <c r="G108" s="4">
        <v>1552210.6366999999</v>
      </c>
      <c r="H108" s="4">
        <v>4755921.0947000002</v>
      </c>
      <c r="I108" s="4">
        <v>0</v>
      </c>
      <c r="J108" s="4">
        <v>4755921.0947000002</v>
      </c>
      <c r="K108" s="4">
        <v>78934145.558500007</v>
      </c>
      <c r="L108" s="5">
        <f t="shared" si="7"/>
        <v>242220769.81130004</v>
      </c>
      <c r="M108" s="8"/>
      <c r="N108" s="151"/>
      <c r="O108" s="9">
        <v>3</v>
      </c>
      <c r="P108" s="88" t="s">
        <v>58</v>
      </c>
      <c r="Q108" s="4" t="s">
        <v>549</v>
      </c>
      <c r="R108" s="4">
        <v>137328725.93799999</v>
      </c>
      <c r="S108" s="4">
        <v>0</v>
      </c>
      <c r="T108" s="4">
        <v>1357912.8306</v>
      </c>
      <c r="U108" s="4">
        <v>4160599.1630000002</v>
      </c>
      <c r="V108" s="4">
        <v>2080299.5815000001</v>
      </c>
      <c r="W108" s="4">
        <v>2080299.5815000001</v>
      </c>
      <c r="X108" s="4">
        <v>79312195.521500006</v>
      </c>
      <c r="Y108" s="5">
        <f t="shared" si="13"/>
        <v>220079133.87159997</v>
      </c>
    </row>
    <row r="109" spans="1:25" ht="24.9" customHeight="1" x14ac:dyDescent="0.25">
      <c r="A109" s="149"/>
      <c r="B109" s="151"/>
      <c r="C109" s="1">
        <v>9</v>
      </c>
      <c r="D109" s="4" t="s">
        <v>170</v>
      </c>
      <c r="E109" s="4">
        <v>110416994.47319999</v>
      </c>
      <c r="F109" s="4">
        <v>0</v>
      </c>
      <c r="G109" s="4">
        <v>1091808.378</v>
      </c>
      <c r="H109" s="4">
        <v>3345264.0855</v>
      </c>
      <c r="I109" s="4">
        <v>0</v>
      </c>
      <c r="J109" s="4">
        <v>3345264.0855</v>
      </c>
      <c r="K109" s="4">
        <v>65789745.454800002</v>
      </c>
      <c r="L109" s="5">
        <f t="shared" si="7"/>
        <v>180643812.3915</v>
      </c>
      <c r="M109" s="8"/>
      <c r="N109" s="151"/>
      <c r="O109" s="9">
        <v>4</v>
      </c>
      <c r="P109" s="88" t="s">
        <v>58</v>
      </c>
      <c r="Q109" s="4" t="s">
        <v>48</v>
      </c>
      <c r="R109" s="4">
        <v>83630139.03549999</v>
      </c>
      <c r="S109" s="4">
        <v>0</v>
      </c>
      <c r="T109" s="4">
        <v>826938.70519999997</v>
      </c>
      <c r="U109" s="4">
        <v>2533712.3322999999</v>
      </c>
      <c r="V109" s="4">
        <v>1266856.1661499999</v>
      </c>
      <c r="W109" s="4">
        <v>1266856.1661499999</v>
      </c>
      <c r="X109" s="4">
        <v>58700009.307700001</v>
      </c>
      <c r="Y109" s="5">
        <f t="shared" si="13"/>
        <v>144423943.21454999</v>
      </c>
    </row>
    <row r="110" spans="1:25" ht="24.9" customHeight="1" x14ac:dyDescent="0.25">
      <c r="A110" s="149"/>
      <c r="B110" s="151"/>
      <c r="C110" s="1">
        <v>10</v>
      </c>
      <c r="D110" s="4" t="s">
        <v>171</v>
      </c>
      <c r="E110" s="4">
        <v>126459683.5439</v>
      </c>
      <c r="F110" s="4">
        <v>0</v>
      </c>
      <c r="G110" s="4">
        <v>1250439.2338</v>
      </c>
      <c r="H110" s="4">
        <v>3831303.6833000001</v>
      </c>
      <c r="I110" s="4">
        <v>0</v>
      </c>
      <c r="J110" s="4">
        <v>3831303.6833000001</v>
      </c>
      <c r="K110" s="4">
        <v>76056123.773000002</v>
      </c>
      <c r="L110" s="5">
        <f t="shared" si="7"/>
        <v>207597550.234</v>
      </c>
      <c r="M110" s="8"/>
      <c r="N110" s="151"/>
      <c r="O110" s="9">
        <v>5</v>
      </c>
      <c r="P110" s="88" t="s">
        <v>58</v>
      </c>
      <c r="Q110" s="4" t="s">
        <v>550</v>
      </c>
      <c r="R110" s="4">
        <v>145107018.71180001</v>
      </c>
      <c r="S110" s="4">
        <v>0</v>
      </c>
      <c r="T110" s="4">
        <v>1434824.9515</v>
      </c>
      <c r="U110" s="4">
        <v>4396255.3098999998</v>
      </c>
      <c r="V110" s="4">
        <v>2198127.6549499999</v>
      </c>
      <c r="W110" s="4">
        <v>2198127.6549499999</v>
      </c>
      <c r="X110" s="4">
        <v>79955083.056899995</v>
      </c>
      <c r="Y110" s="5">
        <f t="shared" si="13"/>
        <v>228695054.37515</v>
      </c>
    </row>
    <row r="111" spans="1:25" ht="24.9" customHeight="1" x14ac:dyDescent="0.25">
      <c r="A111" s="149"/>
      <c r="B111" s="151"/>
      <c r="C111" s="1">
        <v>11</v>
      </c>
      <c r="D111" s="4" t="s">
        <v>172</v>
      </c>
      <c r="E111" s="4">
        <v>97850504.574100003</v>
      </c>
      <c r="F111" s="4">
        <v>0</v>
      </c>
      <c r="G111" s="4">
        <v>967550.34129999997</v>
      </c>
      <c r="H111" s="4">
        <v>2964541.6474000001</v>
      </c>
      <c r="I111" s="4">
        <v>0</v>
      </c>
      <c r="J111" s="4">
        <v>2964541.6474000001</v>
      </c>
      <c r="K111" s="4">
        <v>60294905.697700001</v>
      </c>
      <c r="L111" s="5">
        <f t="shared" si="7"/>
        <v>162077502.26050001</v>
      </c>
      <c r="M111" s="8"/>
      <c r="N111" s="151"/>
      <c r="O111" s="9">
        <v>6</v>
      </c>
      <c r="P111" s="88" t="s">
        <v>58</v>
      </c>
      <c r="Q111" s="4" t="s">
        <v>551</v>
      </c>
      <c r="R111" s="4">
        <v>124717637.08679999</v>
      </c>
      <c r="S111" s="4">
        <v>0</v>
      </c>
      <c r="T111" s="4">
        <v>1233213.7974</v>
      </c>
      <c r="U111" s="4">
        <v>3778525.5265000002</v>
      </c>
      <c r="V111" s="4">
        <v>1889262.7632500001</v>
      </c>
      <c r="W111" s="4">
        <v>1889262.7632500001</v>
      </c>
      <c r="X111" s="4">
        <v>79711592.741699994</v>
      </c>
      <c r="Y111" s="5">
        <f t="shared" si="13"/>
        <v>207551706.38914996</v>
      </c>
    </row>
    <row r="112" spans="1:25" ht="24.9" customHeight="1" x14ac:dyDescent="0.25">
      <c r="A112" s="149"/>
      <c r="B112" s="151"/>
      <c r="C112" s="1">
        <v>12</v>
      </c>
      <c r="D112" s="4" t="s">
        <v>173</v>
      </c>
      <c r="E112" s="4">
        <v>151531702.79010001</v>
      </c>
      <c r="F112" s="4">
        <v>0</v>
      </c>
      <c r="G112" s="4">
        <v>1498352.5264000001</v>
      </c>
      <c r="H112" s="4">
        <v>4590901.6595000001</v>
      </c>
      <c r="I112" s="4">
        <v>0</v>
      </c>
      <c r="J112" s="4">
        <v>4590901.6595000001</v>
      </c>
      <c r="K112" s="4">
        <v>85330967.915099993</v>
      </c>
      <c r="L112" s="5">
        <f t="shared" si="7"/>
        <v>242951924.89109999</v>
      </c>
      <c r="M112" s="8"/>
      <c r="N112" s="151"/>
      <c r="O112" s="9">
        <v>7</v>
      </c>
      <c r="P112" s="88" t="s">
        <v>58</v>
      </c>
      <c r="Q112" s="4" t="s">
        <v>552</v>
      </c>
      <c r="R112" s="4">
        <v>126061746.34099999</v>
      </c>
      <c r="S112" s="4">
        <v>0</v>
      </c>
      <c r="T112" s="4">
        <v>1246504.4121999999</v>
      </c>
      <c r="U112" s="4">
        <v>3819247.5225999998</v>
      </c>
      <c r="V112" s="4">
        <v>1909623.7612999999</v>
      </c>
      <c r="W112" s="4">
        <v>1909623.7612999999</v>
      </c>
      <c r="X112" s="4">
        <v>80327488.279100001</v>
      </c>
      <c r="Y112" s="5">
        <f t="shared" si="13"/>
        <v>209545362.79359999</v>
      </c>
    </row>
    <row r="113" spans="1:25" ht="24.9" customHeight="1" x14ac:dyDescent="0.25">
      <c r="A113" s="149"/>
      <c r="B113" s="151"/>
      <c r="C113" s="1">
        <v>13</v>
      </c>
      <c r="D113" s="4" t="s">
        <v>174</v>
      </c>
      <c r="E113" s="4">
        <v>124627593.9111</v>
      </c>
      <c r="F113" s="4">
        <v>0</v>
      </c>
      <c r="G113" s="4">
        <v>1232323.4463</v>
      </c>
      <c r="H113" s="4">
        <v>3775797.5207000002</v>
      </c>
      <c r="I113" s="4">
        <v>0</v>
      </c>
      <c r="J113" s="4">
        <v>3775797.5207000002</v>
      </c>
      <c r="K113" s="4">
        <v>64475150.8028</v>
      </c>
      <c r="L113" s="5">
        <f t="shared" si="7"/>
        <v>194110865.68090001</v>
      </c>
      <c r="M113" s="8"/>
      <c r="N113" s="151"/>
      <c r="O113" s="9">
        <v>8</v>
      </c>
      <c r="P113" s="88" t="s">
        <v>58</v>
      </c>
      <c r="Q113" s="4" t="s">
        <v>553</v>
      </c>
      <c r="R113" s="4">
        <v>148654456.4637</v>
      </c>
      <c r="S113" s="4">
        <v>0</v>
      </c>
      <c r="T113" s="4">
        <v>1469902.1810000001</v>
      </c>
      <c r="U113" s="4">
        <v>4503730.7593</v>
      </c>
      <c r="V113" s="4">
        <v>2251865.37965</v>
      </c>
      <c r="W113" s="4">
        <v>2251865.37965</v>
      </c>
      <c r="X113" s="4">
        <v>102254972.0615</v>
      </c>
      <c r="Y113" s="5">
        <f t="shared" si="13"/>
        <v>254631196.08585</v>
      </c>
    </row>
    <row r="114" spans="1:25" ht="24.9" customHeight="1" x14ac:dyDescent="0.25">
      <c r="A114" s="149"/>
      <c r="B114" s="151"/>
      <c r="C114" s="1">
        <v>14</v>
      </c>
      <c r="D114" s="4" t="s">
        <v>175</v>
      </c>
      <c r="E114" s="4">
        <v>145525842.34999999</v>
      </c>
      <c r="F114" s="4">
        <v>0</v>
      </c>
      <c r="G114" s="4">
        <v>1438966.2990000001</v>
      </c>
      <c r="H114" s="4">
        <v>4408944.2594999997</v>
      </c>
      <c r="I114" s="4">
        <v>0</v>
      </c>
      <c r="J114" s="4">
        <v>4408944.2594999997</v>
      </c>
      <c r="K114" s="4">
        <v>80764399.838699996</v>
      </c>
      <c r="L114" s="5">
        <f t="shared" si="7"/>
        <v>232138152.74719998</v>
      </c>
      <c r="M114" s="8"/>
      <c r="N114" s="151"/>
      <c r="O114" s="9">
        <v>9</v>
      </c>
      <c r="P114" s="88" t="s">
        <v>58</v>
      </c>
      <c r="Q114" s="4" t="s">
        <v>554</v>
      </c>
      <c r="R114" s="4">
        <v>107467426.0748</v>
      </c>
      <c r="S114" s="4">
        <v>0</v>
      </c>
      <c r="T114" s="4">
        <v>1062642.9084000001</v>
      </c>
      <c r="U114" s="4">
        <v>3255902.0696</v>
      </c>
      <c r="V114" s="4">
        <v>1627951.0348</v>
      </c>
      <c r="W114" s="4">
        <v>1627951.0348</v>
      </c>
      <c r="X114" s="4">
        <v>71881101.658600003</v>
      </c>
      <c r="Y114" s="5">
        <f t="shared" si="13"/>
        <v>182039121.67659998</v>
      </c>
    </row>
    <row r="115" spans="1:25" ht="24.9" customHeight="1" x14ac:dyDescent="0.25">
      <c r="A115" s="149"/>
      <c r="B115" s="151"/>
      <c r="C115" s="1">
        <v>15</v>
      </c>
      <c r="D115" s="4" t="s">
        <v>176</v>
      </c>
      <c r="E115" s="4">
        <v>186488148.21900001</v>
      </c>
      <c r="F115" s="4">
        <v>0</v>
      </c>
      <c r="G115" s="4">
        <v>1844003.4850000001</v>
      </c>
      <c r="H115" s="4">
        <v>5649964.5512000006</v>
      </c>
      <c r="I115" s="4">
        <v>0</v>
      </c>
      <c r="J115" s="4">
        <v>5649964.5512000006</v>
      </c>
      <c r="K115" s="4">
        <v>98155259.792600006</v>
      </c>
      <c r="L115" s="5">
        <f t="shared" si="7"/>
        <v>292137376.04780006</v>
      </c>
      <c r="M115" s="8"/>
      <c r="N115" s="151"/>
      <c r="O115" s="9">
        <v>10</v>
      </c>
      <c r="P115" s="88" t="s">
        <v>58</v>
      </c>
      <c r="Q115" s="4" t="s">
        <v>555</v>
      </c>
      <c r="R115" s="4">
        <v>142913093.7967</v>
      </c>
      <c r="S115" s="4">
        <v>0</v>
      </c>
      <c r="T115" s="4">
        <v>1413131.3197999999</v>
      </c>
      <c r="U115" s="4">
        <v>4329786.7535000006</v>
      </c>
      <c r="V115" s="4">
        <v>2164893.3767500003</v>
      </c>
      <c r="W115" s="4">
        <v>2164893.3767500003</v>
      </c>
      <c r="X115" s="4">
        <v>68444401.748099998</v>
      </c>
      <c r="Y115" s="5">
        <f t="shared" si="13"/>
        <v>214935520.24135</v>
      </c>
    </row>
    <row r="116" spans="1:25" ht="24.9" customHeight="1" x14ac:dyDescent="0.25">
      <c r="A116" s="149"/>
      <c r="B116" s="151"/>
      <c r="C116" s="1">
        <v>16</v>
      </c>
      <c r="D116" s="4" t="s">
        <v>177</v>
      </c>
      <c r="E116" s="4">
        <v>139806461.30520001</v>
      </c>
      <c r="F116" s="4">
        <v>0</v>
      </c>
      <c r="G116" s="4">
        <v>1382412.7932</v>
      </c>
      <c r="H116" s="4">
        <v>4235666.2230000002</v>
      </c>
      <c r="I116" s="4">
        <v>0</v>
      </c>
      <c r="J116" s="4">
        <v>4235666.2230000002</v>
      </c>
      <c r="K116" s="4">
        <v>76620987.564199999</v>
      </c>
      <c r="L116" s="5">
        <f t="shared" si="7"/>
        <v>222045527.88559997</v>
      </c>
      <c r="M116" s="8"/>
      <c r="N116" s="151"/>
      <c r="O116" s="9">
        <v>11</v>
      </c>
      <c r="P116" s="88" t="s">
        <v>58</v>
      </c>
      <c r="Q116" s="4" t="s">
        <v>556</v>
      </c>
      <c r="R116" s="4">
        <v>113291404.5081</v>
      </c>
      <c r="S116" s="4">
        <v>0</v>
      </c>
      <c r="T116" s="4">
        <v>1120230.6780999999</v>
      </c>
      <c r="U116" s="4">
        <v>3432349.0554999998</v>
      </c>
      <c r="V116" s="4">
        <v>1716174.5277499999</v>
      </c>
      <c r="W116" s="4">
        <v>1716174.5277499999</v>
      </c>
      <c r="X116" s="4">
        <v>66283354.909199998</v>
      </c>
      <c r="Y116" s="5">
        <f t="shared" si="13"/>
        <v>182411164.62314999</v>
      </c>
    </row>
    <row r="117" spans="1:25" ht="24.9" customHeight="1" x14ac:dyDescent="0.25">
      <c r="A117" s="149"/>
      <c r="B117" s="151"/>
      <c r="C117" s="1">
        <v>17</v>
      </c>
      <c r="D117" s="4" t="s">
        <v>178</v>
      </c>
      <c r="E117" s="4">
        <v>137510374.58829999</v>
      </c>
      <c r="F117" s="4">
        <v>0</v>
      </c>
      <c r="G117" s="4">
        <v>1359708.9809000001</v>
      </c>
      <c r="H117" s="4">
        <v>4166102.5071</v>
      </c>
      <c r="I117" s="4">
        <v>0</v>
      </c>
      <c r="J117" s="4">
        <v>4166102.5071</v>
      </c>
      <c r="K117" s="4">
        <v>74649165.877800003</v>
      </c>
      <c r="L117" s="5">
        <f t="shared" si="7"/>
        <v>217685351.95409995</v>
      </c>
      <c r="M117" s="8"/>
      <c r="N117" s="151"/>
      <c r="O117" s="9">
        <v>12</v>
      </c>
      <c r="P117" s="88" t="s">
        <v>58</v>
      </c>
      <c r="Q117" s="4" t="s">
        <v>557</v>
      </c>
      <c r="R117" s="4">
        <v>100629144.5131</v>
      </c>
      <c r="S117" s="4">
        <v>0</v>
      </c>
      <c r="T117" s="4">
        <v>995025.66220000002</v>
      </c>
      <c r="U117" s="4">
        <v>3048725.1053000004</v>
      </c>
      <c r="V117" s="4">
        <v>1524362.5526500002</v>
      </c>
      <c r="W117" s="4">
        <v>1524362.5526500002</v>
      </c>
      <c r="X117" s="4">
        <v>63595682.9428</v>
      </c>
      <c r="Y117" s="5">
        <f t="shared" si="13"/>
        <v>166744215.67075002</v>
      </c>
    </row>
    <row r="118" spans="1:25" ht="24.9" customHeight="1" x14ac:dyDescent="0.25">
      <c r="A118" s="149"/>
      <c r="B118" s="151"/>
      <c r="C118" s="1">
        <v>18</v>
      </c>
      <c r="D118" s="4" t="s">
        <v>179</v>
      </c>
      <c r="E118" s="4">
        <v>193382176.1444</v>
      </c>
      <c r="F118" s="4">
        <v>0</v>
      </c>
      <c r="G118" s="4">
        <v>1912171.9539000001</v>
      </c>
      <c r="H118" s="4">
        <v>5858830.4429000001</v>
      </c>
      <c r="I118" s="4">
        <v>0</v>
      </c>
      <c r="J118" s="4">
        <v>5858830.4429000001</v>
      </c>
      <c r="K118" s="4">
        <v>92983480.511399999</v>
      </c>
      <c r="L118" s="5">
        <f t="shared" si="7"/>
        <v>294136659.05260003</v>
      </c>
      <c r="M118" s="8"/>
      <c r="N118" s="151"/>
      <c r="O118" s="9">
        <v>13</v>
      </c>
      <c r="P118" s="88" t="s">
        <v>58</v>
      </c>
      <c r="Q118" s="4" t="s">
        <v>558</v>
      </c>
      <c r="R118" s="4">
        <v>84198099.167199999</v>
      </c>
      <c r="S118" s="4">
        <v>0</v>
      </c>
      <c r="T118" s="4">
        <v>832554.72149999999</v>
      </c>
      <c r="U118" s="4">
        <v>2550919.6166000003</v>
      </c>
      <c r="V118" s="4">
        <v>1275459.8083000001</v>
      </c>
      <c r="W118" s="4">
        <v>1275459.8083000001</v>
      </c>
      <c r="X118" s="4">
        <v>59089284.528700002</v>
      </c>
      <c r="Y118" s="5">
        <f t="shared" si="13"/>
        <v>145395398.22569999</v>
      </c>
    </row>
    <row r="119" spans="1:25" ht="24.9" customHeight="1" x14ac:dyDescent="0.25">
      <c r="A119" s="149"/>
      <c r="B119" s="151"/>
      <c r="C119" s="1">
        <v>19</v>
      </c>
      <c r="D119" s="4" t="s">
        <v>180</v>
      </c>
      <c r="E119" s="4">
        <v>107628395.0733</v>
      </c>
      <c r="F119" s="4">
        <v>0</v>
      </c>
      <c r="G119" s="4">
        <v>1064234.5774000001</v>
      </c>
      <c r="H119" s="4">
        <v>3260778.8895</v>
      </c>
      <c r="I119" s="4">
        <v>0</v>
      </c>
      <c r="J119" s="4">
        <v>3260778.8895</v>
      </c>
      <c r="K119" s="4">
        <v>59850240.647500001</v>
      </c>
      <c r="L119" s="5">
        <f t="shared" si="7"/>
        <v>171803649.1877</v>
      </c>
      <c r="M119" s="8"/>
      <c r="N119" s="151"/>
      <c r="O119" s="9">
        <v>14</v>
      </c>
      <c r="P119" s="88" t="s">
        <v>58</v>
      </c>
      <c r="Q119" s="4" t="s">
        <v>559</v>
      </c>
      <c r="R119" s="4">
        <v>83841058.711099997</v>
      </c>
      <c r="S119" s="4">
        <v>0</v>
      </c>
      <c r="T119" s="4">
        <v>829024.28879999998</v>
      </c>
      <c r="U119" s="4">
        <v>2540102.4899999998</v>
      </c>
      <c r="V119" s="4">
        <v>1270051.2449999999</v>
      </c>
      <c r="W119" s="4">
        <v>1270051.2449999999</v>
      </c>
      <c r="X119" s="4">
        <v>59387180.5898</v>
      </c>
      <c r="Y119" s="5">
        <f t="shared" si="13"/>
        <v>145327314.83469999</v>
      </c>
    </row>
    <row r="120" spans="1:25" ht="24.9" customHeight="1" x14ac:dyDescent="0.25">
      <c r="A120" s="149"/>
      <c r="B120" s="152"/>
      <c r="C120" s="1">
        <v>20</v>
      </c>
      <c r="D120" s="4" t="s">
        <v>181</v>
      </c>
      <c r="E120" s="4">
        <v>120433023.95299999</v>
      </c>
      <c r="F120" s="4">
        <v>0</v>
      </c>
      <c r="G120" s="4">
        <v>1190847.3433999999</v>
      </c>
      <c r="H120" s="4">
        <v>3648716.1388999997</v>
      </c>
      <c r="I120" s="4">
        <v>0</v>
      </c>
      <c r="J120" s="4">
        <v>3648716.1388999997</v>
      </c>
      <c r="K120" s="4">
        <v>70638183.093500003</v>
      </c>
      <c r="L120" s="5">
        <f t="shared" si="7"/>
        <v>195910770.52880001</v>
      </c>
      <c r="M120" s="8"/>
      <c r="N120" s="151"/>
      <c r="O120" s="9">
        <v>15</v>
      </c>
      <c r="P120" s="88" t="s">
        <v>58</v>
      </c>
      <c r="Q120" s="4" t="s">
        <v>560</v>
      </c>
      <c r="R120" s="4">
        <v>95732541.538900003</v>
      </c>
      <c r="S120" s="4">
        <v>0</v>
      </c>
      <c r="T120" s="4">
        <v>946607.82420000003</v>
      </c>
      <c r="U120" s="4">
        <v>2900374.4808999998</v>
      </c>
      <c r="V120" s="4">
        <v>1450187.2404499999</v>
      </c>
      <c r="W120" s="4">
        <v>1450187.2404499999</v>
      </c>
      <c r="X120" s="4">
        <v>64239413.978200004</v>
      </c>
      <c r="Y120" s="5">
        <f t="shared" si="13"/>
        <v>162368750.58175001</v>
      </c>
    </row>
    <row r="121" spans="1:25" ht="24.9" customHeight="1" x14ac:dyDescent="0.25">
      <c r="A121" s="1"/>
      <c r="B121" s="156" t="s">
        <v>826</v>
      </c>
      <c r="C121" s="157"/>
      <c r="D121" s="11"/>
      <c r="E121" s="11">
        <f>SUM(E101:E120)</f>
        <v>2823446252.5268002</v>
      </c>
      <c r="F121" s="11">
        <f t="shared" ref="F121:K121" si="14">SUM(F101:F120)</f>
        <v>0</v>
      </c>
      <c r="G121" s="11">
        <f t="shared" si="14"/>
        <v>27918367.891900003</v>
      </c>
      <c r="H121" s="11">
        <f t="shared" si="14"/>
        <v>85540938.612400025</v>
      </c>
      <c r="I121" s="11">
        <f t="shared" si="14"/>
        <v>0</v>
      </c>
      <c r="J121" s="11">
        <f t="shared" si="14"/>
        <v>85540938.612400025</v>
      </c>
      <c r="K121" s="11">
        <f t="shared" si="14"/>
        <v>1527665926.2221999</v>
      </c>
      <c r="L121" s="6">
        <f t="shared" si="7"/>
        <v>4464571485.2532997</v>
      </c>
      <c r="M121" s="8"/>
      <c r="N121" s="152"/>
      <c r="O121" s="9">
        <v>16</v>
      </c>
      <c r="P121" s="88" t="s">
        <v>58</v>
      </c>
      <c r="Q121" s="4" t="s">
        <v>561</v>
      </c>
      <c r="R121" s="4">
        <v>115869502.5275</v>
      </c>
      <c r="S121" s="4">
        <v>0</v>
      </c>
      <c r="T121" s="4">
        <v>1145723.0312999999</v>
      </c>
      <c r="U121" s="4">
        <v>3510456.7667</v>
      </c>
      <c r="V121" s="4">
        <v>1755228.38335</v>
      </c>
      <c r="W121" s="4">
        <v>1755228.38335</v>
      </c>
      <c r="X121" s="4">
        <v>66778911.122199997</v>
      </c>
      <c r="Y121" s="5">
        <f t="shared" si="13"/>
        <v>185549365.06435001</v>
      </c>
    </row>
    <row r="122" spans="1:25" ht="24.9" customHeight="1" x14ac:dyDescent="0.25">
      <c r="A122" s="149">
        <v>6</v>
      </c>
      <c r="B122" s="150" t="s">
        <v>915</v>
      </c>
      <c r="C122" s="1">
        <v>1</v>
      </c>
      <c r="D122" s="4" t="s">
        <v>182</v>
      </c>
      <c r="E122" s="4">
        <v>136760641.46619999</v>
      </c>
      <c r="F122" s="4">
        <v>0</v>
      </c>
      <c r="G122" s="4">
        <v>1352295.585</v>
      </c>
      <c r="H122" s="4">
        <v>4143388.1115000001</v>
      </c>
      <c r="I122" s="4">
        <v>2071694.0557500001</v>
      </c>
      <c r="J122" s="4">
        <v>2071694.0557500001</v>
      </c>
      <c r="K122" s="4">
        <v>76259039.217199996</v>
      </c>
      <c r="L122" s="5">
        <f t="shared" si="7"/>
        <v>216443670.32414997</v>
      </c>
      <c r="M122" s="8"/>
      <c r="N122" s="1"/>
      <c r="O122" s="157"/>
      <c r="P122" s="158"/>
      <c r="Q122" s="11"/>
      <c r="R122" s="11">
        <f>SUM(R106:R121)</f>
        <v>1897579824.8162999</v>
      </c>
      <c r="S122" s="11">
        <f t="shared" ref="S122:Y122" si="15">SUM(S106:S121)</f>
        <v>0</v>
      </c>
      <c r="T122" s="11">
        <f t="shared" si="15"/>
        <v>18763357.5834</v>
      </c>
      <c r="U122" s="11">
        <f t="shared" si="15"/>
        <v>57490295.472000003</v>
      </c>
      <c r="V122" s="11">
        <f t="shared" si="15"/>
        <v>28745147.736000001</v>
      </c>
      <c r="W122" s="11">
        <f t="shared" si="15"/>
        <v>28745147.736000001</v>
      </c>
      <c r="X122" s="11">
        <f t="shared" si="15"/>
        <v>1149159795.1914001</v>
      </c>
      <c r="Y122" s="11">
        <f t="shared" si="15"/>
        <v>3094248125.3271003</v>
      </c>
    </row>
    <row r="123" spans="1:25" ht="24.9" customHeight="1" x14ac:dyDescent="0.25">
      <c r="A123" s="149"/>
      <c r="B123" s="151"/>
      <c r="C123" s="1">
        <v>2</v>
      </c>
      <c r="D123" s="4" t="s">
        <v>183</v>
      </c>
      <c r="E123" s="4">
        <v>157001925.46880001</v>
      </c>
      <c r="F123" s="4">
        <v>0</v>
      </c>
      <c r="G123" s="4">
        <v>1552442.3428</v>
      </c>
      <c r="H123" s="4">
        <v>4756631.0344000002</v>
      </c>
      <c r="I123" s="4">
        <v>2378315.5172000001</v>
      </c>
      <c r="J123" s="4">
        <v>2378315.5172000001</v>
      </c>
      <c r="K123" s="4">
        <v>88237862.991099998</v>
      </c>
      <c r="L123" s="5">
        <f t="shared" si="7"/>
        <v>249170546.31989998</v>
      </c>
      <c r="M123" s="8"/>
      <c r="N123" s="150">
        <v>24</v>
      </c>
      <c r="O123" s="9">
        <v>1</v>
      </c>
      <c r="P123" s="88" t="s">
        <v>59</v>
      </c>
      <c r="Q123" s="4" t="s">
        <v>562</v>
      </c>
      <c r="R123" s="4">
        <v>162601106.616</v>
      </c>
      <c r="S123" s="4">
        <v>0</v>
      </c>
      <c r="T123" s="4">
        <v>1607807.3063999999</v>
      </c>
      <c r="U123" s="4">
        <v>4926267.4177000001</v>
      </c>
      <c r="V123" s="4">
        <v>0</v>
      </c>
      <c r="W123" s="4">
        <v>4926267.4177000001</v>
      </c>
      <c r="X123" s="4">
        <v>398177157.26670003</v>
      </c>
      <c r="Y123" s="5">
        <f t="shared" ref="Y123:Y142" si="16">R123+S123+T123+W123+X123</f>
        <v>567312338.60680008</v>
      </c>
    </row>
    <row r="124" spans="1:25" ht="24.9" customHeight="1" x14ac:dyDescent="0.25">
      <c r="A124" s="149"/>
      <c r="B124" s="151"/>
      <c r="C124" s="1">
        <v>3</v>
      </c>
      <c r="D124" s="91" t="s">
        <v>184</v>
      </c>
      <c r="E124" s="4">
        <v>104484948.16680001</v>
      </c>
      <c r="F124" s="4">
        <v>0</v>
      </c>
      <c r="G124" s="4">
        <v>1033152.0281999999</v>
      </c>
      <c r="H124" s="4">
        <v>3165543.0057999999</v>
      </c>
      <c r="I124" s="4">
        <v>1582771.5029</v>
      </c>
      <c r="J124" s="4">
        <v>1582771.5029</v>
      </c>
      <c r="K124" s="4">
        <v>61110202.096299998</v>
      </c>
      <c r="L124" s="5">
        <f t="shared" si="7"/>
        <v>168211073.7942</v>
      </c>
      <c r="M124" s="8"/>
      <c r="N124" s="151"/>
      <c r="O124" s="9">
        <v>2</v>
      </c>
      <c r="P124" s="88" t="s">
        <v>59</v>
      </c>
      <c r="Q124" s="91" t="s">
        <v>563</v>
      </c>
      <c r="R124" s="4">
        <v>209002231.73880002</v>
      </c>
      <c r="S124" s="4">
        <v>0</v>
      </c>
      <c r="T124" s="4">
        <v>2066623.7901999999</v>
      </c>
      <c r="U124" s="4">
        <v>6332065.6659000004</v>
      </c>
      <c r="V124" s="4"/>
      <c r="W124" s="4">
        <v>6332065.6659000004</v>
      </c>
      <c r="X124" s="4">
        <v>429691158.41799998</v>
      </c>
      <c r="Y124" s="5">
        <f t="shared" si="16"/>
        <v>647092079.61290002</v>
      </c>
    </row>
    <row r="125" spans="1:25" ht="24.9" customHeight="1" x14ac:dyDescent="0.25">
      <c r="A125" s="149"/>
      <c r="B125" s="151"/>
      <c r="C125" s="1">
        <v>4</v>
      </c>
      <c r="D125" s="4" t="s">
        <v>185</v>
      </c>
      <c r="E125" s="4">
        <v>128834661.44</v>
      </c>
      <c r="F125" s="4">
        <v>0</v>
      </c>
      <c r="G125" s="4">
        <v>1273923.1257</v>
      </c>
      <c r="H125" s="4">
        <v>3903257.537</v>
      </c>
      <c r="I125" s="4">
        <v>1951628.7685</v>
      </c>
      <c r="J125" s="4">
        <v>1951628.7685</v>
      </c>
      <c r="K125" s="4">
        <v>68650950.950900003</v>
      </c>
      <c r="L125" s="5">
        <f t="shared" si="7"/>
        <v>200711164.28509998</v>
      </c>
      <c r="M125" s="8"/>
      <c r="N125" s="151"/>
      <c r="O125" s="9">
        <v>3</v>
      </c>
      <c r="P125" s="88" t="s">
        <v>59</v>
      </c>
      <c r="Q125" s="4" t="s">
        <v>564</v>
      </c>
      <c r="R125" s="4">
        <v>337055954.50870001</v>
      </c>
      <c r="S125" s="4">
        <v>0</v>
      </c>
      <c r="T125" s="4">
        <v>3332824.9580999999</v>
      </c>
      <c r="U125" s="4">
        <v>10211663.384</v>
      </c>
      <c r="V125" s="4"/>
      <c r="W125" s="4">
        <v>10211663.384</v>
      </c>
      <c r="X125" s="4">
        <v>513142684.11489999</v>
      </c>
      <c r="Y125" s="5">
        <f t="shared" si="16"/>
        <v>863743126.96570003</v>
      </c>
    </row>
    <row r="126" spans="1:25" ht="24.9" customHeight="1" x14ac:dyDescent="0.25">
      <c r="A126" s="149"/>
      <c r="B126" s="151"/>
      <c r="C126" s="1">
        <v>5</v>
      </c>
      <c r="D126" s="4" t="s">
        <v>186</v>
      </c>
      <c r="E126" s="4">
        <v>135393996.83930001</v>
      </c>
      <c r="F126" s="4">
        <v>0</v>
      </c>
      <c r="G126" s="4">
        <v>1338782.1392999999</v>
      </c>
      <c r="H126" s="4">
        <v>4101983.3693999997</v>
      </c>
      <c r="I126" s="4">
        <v>2050991.6846999999</v>
      </c>
      <c r="J126" s="4">
        <v>2050991.6846999999</v>
      </c>
      <c r="K126" s="4">
        <v>75538830.854200006</v>
      </c>
      <c r="L126" s="5">
        <f t="shared" si="7"/>
        <v>214322601.51749998</v>
      </c>
      <c r="M126" s="8"/>
      <c r="N126" s="151"/>
      <c r="O126" s="9">
        <v>4</v>
      </c>
      <c r="P126" s="88" t="s">
        <v>59</v>
      </c>
      <c r="Q126" s="4" t="s">
        <v>565</v>
      </c>
      <c r="R126" s="4">
        <v>131736130.9236</v>
      </c>
      <c r="S126" s="4">
        <v>0</v>
      </c>
      <c r="T126" s="4">
        <v>1302612.9909999999</v>
      </c>
      <c r="U126" s="4">
        <v>3991162.3174000001</v>
      </c>
      <c r="V126" s="4"/>
      <c r="W126" s="4">
        <v>3991162.3174000001</v>
      </c>
      <c r="X126" s="4">
        <v>378246237.8355</v>
      </c>
      <c r="Y126" s="5">
        <f t="shared" si="16"/>
        <v>515276144.0675</v>
      </c>
    </row>
    <row r="127" spans="1:25" ht="24.9" customHeight="1" x14ac:dyDescent="0.25">
      <c r="A127" s="149"/>
      <c r="B127" s="151"/>
      <c r="C127" s="1">
        <v>6</v>
      </c>
      <c r="D127" s="4" t="s">
        <v>187</v>
      </c>
      <c r="E127" s="4">
        <v>133113316.6882</v>
      </c>
      <c r="F127" s="4">
        <v>0</v>
      </c>
      <c r="G127" s="4">
        <v>1316230.6679</v>
      </c>
      <c r="H127" s="4">
        <v>4032886.4205999998</v>
      </c>
      <c r="I127" s="4">
        <v>2016443.2102999999</v>
      </c>
      <c r="J127" s="4">
        <v>2016443.2102999999</v>
      </c>
      <c r="K127" s="4">
        <v>76553842.445199996</v>
      </c>
      <c r="L127" s="5">
        <f t="shared" si="7"/>
        <v>212999833.01159999</v>
      </c>
      <c r="M127" s="8"/>
      <c r="N127" s="151"/>
      <c r="O127" s="9">
        <v>5</v>
      </c>
      <c r="P127" s="88" t="s">
        <v>59</v>
      </c>
      <c r="Q127" s="4" t="s">
        <v>566</v>
      </c>
      <c r="R127" s="4">
        <v>110756633.75209999</v>
      </c>
      <c r="S127" s="4">
        <v>0</v>
      </c>
      <c r="T127" s="4">
        <v>1095166.747</v>
      </c>
      <c r="U127" s="4">
        <v>3355554.0150000001</v>
      </c>
      <c r="V127" s="4"/>
      <c r="W127" s="4">
        <v>3355554.0150000001</v>
      </c>
      <c r="X127" s="4">
        <v>364074876.55839998</v>
      </c>
      <c r="Y127" s="5">
        <f t="shared" si="16"/>
        <v>479282231.07249999</v>
      </c>
    </row>
    <row r="128" spans="1:25" ht="24.9" customHeight="1" x14ac:dyDescent="0.25">
      <c r="A128" s="149"/>
      <c r="B128" s="151"/>
      <c r="C128" s="1">
        <v>7</v>
      </c>
      <c r="D128" s="4" t="s">
        <v>188</v>
      </c>
      <c r="E128" s="4">
        <v>183905152.2721</v>
      </c>
      <c r="F128" s="4">
        <v>0</v>
      </c>
      <c r="G128" s="4">
        <v>1818462.7009999999</v>
      </c>
      <c r="H128" s="4">
        <v>5571708.4491999997</v>
      </c>
      <c r="I128" s="4">
        <v>2785854.2245999998</v>
      </c>
      <c r="J128" s="4">
        <v>2785854.2245999998</v>
      </c>
      <c r="K128" s="4">
        <v>95148376.809400007</v>
      </c>
      <c r="L128" s="5">
        <f t="shared" si="7"/>
        <v>283657846.00710005</v>
      </c>
      <c r="M128" s="8"/>
      <c r="N128" s="151"/>
      <c r="O128" s="9">
        <v>6</v>
      </c>
      <c r="P128" s="88" t="s">
        <v>59</v>
      </c>
      <c r="Q128" s="4" t="s">
        <v>567</v>
      </c>
      <c r="R128" s="4">
        <v>123821830.3476</v>
      </c>
      <c r="S128" s="4">
        <v>0</v>
      </c>
      <c r="T128" s="4">
        <v>1224356.0186000001</v>
      </c>
      <c r="U128" s="4">
        <v>3751385.591</v>
      </c>
      <c r="V128" s="4"/>
      <c r="W128" s="4">
        <v>3751385.591</v>
      </c>
      <c r="X128" s="4">
        <v>367411059.39310002</v>
      </c>
      <c r="Y128" s="5">
        <f t="shared" si="16"/>
        <v>496208631.35030001</v>
      </c>
    </row>
    <row r="129" spans="1:25" ht="24.9" customHeight="1" x14ac:dyDescent="0.25">
      <c r="A129" s="149"/>
      <c r="B129" s="152"/>
      <c r="C129" s="1">
        <v>8</v>
      </c>
      <c r="D129" s="4" t="s">
        <v>189</v>
      </c>
      <c r="E129" s="4">
        <v>169751329.98030001</v>
      </c>
      <c r="F129" s="4">
        <v>0</v>
      </c>
      <c r="G129" s="4">
        <v>1678509.0477</v>
      </c>
      <c r="H129" s="4">
        <v>5142895.1708000004</v>
      </c>
      <c r="I129" s="4">
        <v>2571447.5854000002</v>
      </c>
      <c r="J129" s="4">
        <v>2571447.5854000002</v>
      </c>
      <c r="K129" s="4">
        <v>99918509.537200004</v>
      </c>
      <c r="L129" s="5">
        <f t="shared" si="7"/>
        <v>273919796.15059996</v>
      </c>
      <c r="M129" s="8"/>
      <c r="N129" s="151"/>
      <c r="O129" s="9">
        <v>7</v>
      </c>
      <c r="P129" s="88" t="s">
        <v>59</v>
      </c>
      <c r="Q129" s="4" t="s">
        <v>568</v>
      </c>
      <c r="R129" s="4">
        <v>113687357.4834</v>
      </c>
      <c r="S129" s="4">
        <v>0</v>
      </c>
      <c r="T129" s="4">
        <v>1124145.8795</v>
      </c>
      <c r="U129" s="4">
        <v>3444345.1009</v>
      </c>
      <c r="V129" s="4"/>
      <c r="W129" s="4">
        <v>3444345.1009</v>
      </c>
      <c r="X129" s="4">
        <v>359020484.35170001</v>
      </c>
      <c r="Y129" s="5">
        <f t="shared" si="16"/>
        <v>477276332.81550002</v>
      </c>
    </row>
    <row r="130" spans="1:25" ht="24.9" customHeight="1" x14ac:dyDescent="0.25">
      <c r="A130" s="1"/>
      <c r="B130" s="156" t="s">
        <v>827</v>
      </c>
      <c r="C130" s="157"/>
      <c r="D130" s="11"/>
      <c r="E130" s="11">
        <f>SUM(E122:E129)</f>
        <v>1149245972.3217001</v>
      </c>
      <c r="F130" s="11">
        <f t="shared" ref="F130:K130" si="17">SUM(F122:F129)</f>
        <v>0</v>
      </c>
      <c r="G130" s="11">
        <f t="shared" si="17"/>
        <v>11363797.637600001</v>
      </c>
      <c r="H130" s="11">
        <f t="shared" si="17"/>
        <v>34818293.098700002</v>
      </c>
      <c r="I130" s="11">
        <f t="shared" si="17"/>
        <v>17409146.549350001</v>
      </c>
      <c r="J130" s="11">
        <f t="shared" si="17"/>
        <v>17409146.549350001</v>
      </c>
      <c r="K130" s="11">
        <f t="shared" si="17"/>
        <v>641417614.90149999</v>
      </c>
      <c r="L130" s="6">
        <f t="shared" si="7"/>
        <v>1819436531.4101501</v>
      </c>
      <c r="M130" s="8"/>
      <c r="N130" s="151"/>
      <c r="O130" s="9">
        <v>8</v>
      </c>
      <c r="P130" s="88" t="s">
        <v>59</v>
      </c>
      <c r="Q130" s="4" t="s">
        <v>569</v>
      </c>
      <c r="R130" s="4">
        <v>137151702.20680001</v>
      </c>
      <c r="S130" s="4">
        <v>0</v>
      </c>
      <c r="T130" s="4">
        <v>1356162.4117000001</v>
      </c>
      <c r="U130" s="4">
        <v>4155235.9386</v>
      </c>
      <c r="V130" s="4"/>
      <c r="W130" s="4">
        <v>4155235.9386</v>
      </c>
      <c r="X130" s="4">
        <v>373975175.90380001</v>
      </c>
      <c r="Y130" s="5">
        <f t="shared" si="16"/>
        <v>516638276.46090007</v>
      </c>
    </row>
    <row r="131" spans="1:25" ht="24.9" customHeight="1" x14ac:dyDescent="0.25">
      <c r="A131" s="149">
        <v>7</v>
      </c>
      <c r="B131" s="150" t="s">
        <v>916</v>
      </c>
      <c r="C131" s="1">
        <v>1</v>
      </c>
      <c r="D131" s="4" t="s">
        <v>190</v>
      </c>
      <c r="E131" s="4">
        <v>135260996.9359</v>
      </c>
      <c r="F131" s="4">
        <v>-6066891.2400000002</v>
      </c>
      <c r="G131" s="4">
        <v>1337467.0301000001</v>
      </c>
      <c r="H131" s="4">
        <v>4097953.9190000002</v>
      </c>
      <c r="I131" s="4">
        <v>2048976.9595000001</v>
      </c>
      <c r="J131" s="4">
        <v>2048976.9595000001</v>
      </c>
      <c r="K131" s="4">
        <v>69679845.305399999</v>
      </c>
      <c r="L131" s="5">
        <f t="shared" si="7"/>
        <v>202260394.99090001</v>
      </c>
      <c r="M131" s="8"/>
      <c r="N131" s="151"/>
      <c r="O131" s="9">
        <v>9</v>
      </c>
      <c r="P131" s="88" t="s">
        <v>59</v>
      </c>
      <c r="Q131" s="4" t="s">
        <v>570</v>
      </c>
      <c r="R131" s="4">
        <v>91581207.592199996</v>
      </c>
      <c r="S131" s="4">
        <v>0</v>
      </c>
      <c r="T131" s="4">
        <v>905559.24109999998</v>
      </c>
      <c r="U131" s="4">
        <v>2774603.0049999999</v>
      </c>
      <c r="V131" s="4"/>
      <c r="W131" s="4">
        <v>2774603.0049999999</v>
      </c>
      <c r="X131" s="4">
        <v>350033273.6882</v>
      </c>
      <c r="Y131" s="5">
        <f t="shared" si="16"/>
        <v>445294643.52649999</v>
      </c>
    </row>
    <row r="132" spans="1:25" ht="24.9" customHeight="1" x14ac:dyDescent="0.25">
      <c r="A132" s="149"/>
      <c r="B132" s="151"/>
      <c r="C132" s="1">
        <v>2</v>
      </c>
      <c r="D132" s="4" t="s">
        <v>191</v>
      </c>
      <c r="E132" s="4">
        <v>119347363.74769999</v>
      </c>
      <c r="F132" s="4">
        <v>-6066891.2400000002</v>
      </c>
      <c r="G132" s="4">
        <v>1180112.2848</v>
      </c>
      <c r="H132" s="4">
        <v>3615824.2808999997</v>
      </c>
      <c r="I132" s="4">
        <v>1807912.1404499998</v>
      </c>
      <c r="J132" s="4">
        <v>1807912.1404499998</v>
      </c>
      <c r="K132" s="4">
        <v>60772626.552599996</v>
      </c>
      <c r="L132" s="5">
        <f t="shared" si="7"/>
        <v>177041123.48554999</v>
      </c>
      <c r="M132" s="8"/>
      <c r="N132" s="151"/>
      <c r="O132" s="9">
        <v>10</v>
      </c>
      <c r="P132" s="88" t="s">
        <v>59</v>
      </c>
      <c r="Q132" s="4" t="s">
        <v>571</v>
      </c>
      <c r="R132" s="4">
        <v>156155179.5765</v>
      </c>
      <c r="S132" s="4">
        <v>0</v>
      </c>
      <c r="T132" s="4">
        <v>1544069.68</v>
      </c>
      <c r="U132" s="4">
        <v>4730977.4776999997</v>
      </c>
      <c r="V132" s="4"/>
      <c r="W132" s="4">
        <v>4730977.4776999997</v>
      </c>
      <c r="X132" s="4">
        <v>393669915.35259998</v>
      </c>
      <c r="Y132" s="5">
        <f t="shared" si="16"/>
        <v>556100142.08679998</v>
      </c>
    </row>
    <row r="133" spans="1:25" ht="24.9" customHeight="1" x14ac:dyDescent="0.25">
      <c r="A133" s="149"/>
      <c r="B133" s="151"/>
      <c r="C133" s="1">
        <v>3</v>
      </c>
      <c r="D133" s="4" t="s">
        <v>192</v>
      </c>
      <c r="E133" s="4">
        <v>115563730.92449999</v>
      </c>
      <c r="F133" s="4">
        <v>-6066891.2400000002</v>
      </c>
      <c r="G133" s="4">
        <v>1142699.5474</v>
      </c>
      <c r="H133" s="4">
        <v>3501192.9140999997</v>
      </c>
      <c r="I133" s="4">
        <v>1750596.4570499999</v>
      </c>
      <c r="J133" s="4">
        <v>1750596.4570499999</v>
      </c>
      <c r="K133" s="4">
        <v>58135564.582400002</v>
      </c>
      <c r="L133" s="5">
        <f t="shared" si="7"/>
        <v>170525700.27135</v>
      </c>
      <c r="M133" s="8"/>
      <c r="N133" s="151"/>
      <c r="O133" s="9">
        <v>11</v>
      </c>
      <c r="P133" s="88" t="s">
        <v>59</v>
      </c>
      <c r="Q133" s="4" t="s">
        <v>572</v>
      </c>
      <c r="R133" s="4">
        <v>134988427.7606</v>
      </c>
      <c r="S133" s="4">
        <v>0</v>
      </c>
      <c r="T133" s="4">
        <v>1334771.8533999999</v>
      </c>
      <c r="U133" s="4">
        <v>4089695.9884000001</v>
      </c>
      <c r="V133" s="4"/>
      <c r="W133" s="4">
        <v>4089695.9884000001</v>
      </c>
      <c r="X133" s="4">
        <v>377547538.7209</v>
      </c>
      <c r="Y133" s="5">
        <f t="shared" si="16"/>
        <v>517960434.3233</v>
      </c>
    </row>
    <row r="134" spans="1:25" ht="24.9" customHeight="1" x14ac:dyDescent="0.25">
      <c r="A134" s="149"/>
      <c r="B134" s="151"/>
      <c r="C134" s="1">
        <v>4</v>
      </c>
      <c r="D134" s="4" t="s">
        <v>193</v>
      </c>
      <c r="E134" s="4">
        <v>136999292.4553</v>
      </c>
      <c r="F134" s="4">
        <v>-6066891.2400000002</v>
      </c>
      <c r="G134" s="4">
        <v>1354655.3770000001</v>
      </c>
      <c r="H134" s="4">
        <v>4150618.4349999996</v>
      </c>
      <c r="I134" s="4">
        <v>2075309.2174999998</v>
      </c>
      <c r="J134" s="4">
        <v>2075309.2174999998</v>
      </c>
      <c r="K134" s="4">
        <v>73171794.461799994</v>
      </c>
      <c r="L134" s="5">
        <f t="shared" si="7"/>
        <v>207534160.27160001</v>
      </c>
      <c r="M134" s="8"/>
      <c r="N134" s="151"/>
      <c r="O134" s="9">
        <v>12</v>
      </c>
      <c r="P134" s="88" t="s">
        <v>59</v>
      </c>
      <c r="Q134" s="4" t="s">
        <v>573</v>
      </c>
      <c r="R134" s="4">
        <v>185602392.8486</v>
      </c>
      <c r="S134" s="4">
        <v>0</v>
      </c>
      <c r="T134" s="4">
        <v>1835245.0948000001</v>
      </c>
      <c r="U134" s="4">
        <v>5623129.1383000007</v>
      </c>
      <c r="V134" s="4"/>
      <c r="W134" s="4">
        <v>5623129.1383000007</v>
      </c>
      <c r="X134" s="4">
        <v>408816503.14039999</v>
      </c>
      <c r="Y134" s="5">
        <f t="shared" si="16"/>
        <v>601877270.22210002</v>
      </c>
    </row>
    <row r="135" spans="1:25" ht="24.9" customHeight="1" x14ac:dyDescent="0.25">
      <c r="A135" s="149"/>
      <c r="B135" s="151"/>
      <c r="C135" s="1">
        <v>5</v>
      </c>
      <c r="D135" s="4" t="s">
        <v>194</v>
      </c>
      <c r="E135" s="4">
        <v>177803751.4605</v>
      </c>
      <c r="F135" s="4">
        <v>-6066891.2400000002</v>
      </c>
      <c r="G135" s="4">
        <v>1758131.7659</v>
      </c>
      <c r="H135" s="4">
        <v>5386856.4967999998</v>
      </c>
      <c r="I135" s="4">
        <v>2693428.2483999999</v>
      </c>
      <c r="J135" s="4">
        <v>2693428.2483999999</v>
      </c>
      <c r="K135" s="4">
        <v>94992434.918799996</v>
      </c>
      <c r="L135" s="5">
        <f t="shared" si="7"/>
        <v>271180855.15359998</v>
      </c>
      <c r="M135" s="8"/>
      <c r="N135" s="151"/>
      <c r="O135" s="9">
        <v>13</v>
      </c>
      <c r="P135" s="88" t="s">
        <v>59</v>
      </c>
      <c r="Q135" s="4" t="s">
        <v>574</v>
      </c>
      <c r="R135" s="4">
        <v>200809796.4434</v>
      </c>
      <c r="S135" s="4">
        <v>0</v>
      </c>
      <c r="T135" s="4">
        <v>1985616.6089000001</v>
      </c>
      <c r="U135" s="4">
        <v>6083862.3915999997</v>
      </c>
      <c r="V135" s="4"/>
      <c r="W135" s="4">
        <v>6083862.3915999997</v>
      </c>
      <c r="X135" s="4">
        <v>427060563.28070003</v>
      </c>
      <c r="Y135" s="5">
        <f t="shared" si="16"/>
        <v>635939838.72460008</v>
      </c>
    </row>
    <row r="136" spans="1:25" ht="24.9" customHeight="1" x14ac:dyDescent="0.25">
      <c r="A136" s="149"/>
      <c r="B136" s="151"/>
      <c r="C136" s="1">
        <v>6</v>
      </c>
      <c r="D136" s="4" t="s">
        <v>195</v>
      </c>
      <c r="E136" s="4">
        <v>145267893.4657</v>
      </c>
      <c r="F136" s="4">
        <v>-6066891.2400000002</v>
      </c>
      <c r="G136" s="4">
        <v>1436415.6884000001</v>
      </c>
      <c r="H136" s="4">
        <v>4401129.2747</v>
      </c>
      <c r="I136" s="4">
        <v>2200564.63735</v>
      </c>
      <c r="J136" s="4">
        <v>2200564.63735</v>
      </c>
      <c r="K136" s="4">
        <v>71467643.422099993</v>
      </c>
      <c r="L136" s="5">
        <f t="shared" ref="L136:L199" si="18">E136+F136+G136+H136-I136+K136</f>
        <v>214305625.97354996</v>
      </c>
      <c r="M136" s="8"/>
      <c r="N136" s="151"/>
      <c r="O136" s="9">
        <v>14</v>
      </c>
      <c r="P136" s="88" t="s">
        <v>59</v>
      </c>
      <c r="Q136" s="4" t="s">
        <v>575</v>
      </c>
      <c r="R136" s="4">
        <v>108099018.33</v>
      </c>
      <c r="S136" s="4">
        <v>0</v>
      </c>
      <c r="T136" s="4">
        <v>1068888.122</v>
      </c>
      <c r="U136" s="4">
        <v>3275037.1935999999</v>
      </c>
      <c r="V136" s="4"/>
      <c r="W136" s="4">
        <v>3275037.1935999999</v>
      </c>
      <c r="X136" s="4">
        <v>362960753.72469997</v>
      </c>
      <c r="Y136" s="5">
        <f t="shared" si="16"/>
        <v>475403697.37029994</v>
      </c>
    </row>
    <row r="137" spans="1:25" ht="24.9" customHeight="1" x14ac:dyDescent="0.25">
      <c r="A137" s="149"/>
      <c r="B137" s="151"/>
      <c r="C137" s="1">
        <v>7</v>
      </c>
      <c r="D137" s="4" t="s">
        <v>196</v>
      </c>
      <c r="E137" s="4">
        <v>137800157.48719999</v>
      </c>
      <c r="F137" s="4">
        <v>-6066891.2400000002</v>
      </c>
      <c r="G137" s="4">
        <v>1362574.3677000001</v>
      </c>
      <c r="H137" s="4">
        <v>4174881.9556</v>
      </c>
      <c r="I137" s="4">
        <v>2087440.9778</v>
      </c>
      <c r="J137" s="4">
        <v>2087440.9778</v>
      </c>
      <c r="K137" s="4">
        <v>67538058.381699994</v>
      </c>
      <c r="L137" s="5">
        <f t="shared" si="18"/>
        <v>202721339.97439998</v>
      </c>
      <c r="M137" s="8"/>
      <c r="N137" s="151"/>
      <c r="O137" s="9">
        <v>15</v>
      </c>
      <c r="P137" s="88" t="s">
        <v>59</v>
      </c>
      <c r="Q137" s="4" t="s">
        <v>576</v>
      </c>
      <c r="R137" s="4">
        <v>130438826.55319999</v>
      </c>
      <c r="S137" s="4">
        <v>0</v>
      </c>
      <c r="T137" s="4">
        <v>1289785.1850000001</v>
      </c>
      <c r="U137" s="4">
        <v>3951858.3520999998</v>
      </c>
      <c r="V137" s="4"/>
      <c r="W137" s="4">
        <v>3951858.3520999998</v>
      </c>
      <c r="X137" s="4">
        <v>378183537.6735</v>
      </c>
      <c r="Y137" s="5">
        <f t="shared" si="16"/>
        <v>513864007.76380002</v>
      </c>
    </row>
    <row r="138" spans="1:25" ht="24.9" customHeight="1" x14ac:dyDescent="0.25">
      <c r="A138" s="149"/>
      <c r="B138" s="151"/>
      <c r="C138" s="1">
        <v>8</v>
      </c>
      <c r="D138" s="4" t="s">
        <v>197</v>
      </c>
      <c r="E138" s="4">
        <v>118418910.10399999</v>
      </c>
      <c r="F138" s="4">
        <v>-6066891.2400000002</v>
      </c>
      <c r="G138" s="4">
        <v>1170931.6919</v>
      </c>
      <c r="H138" s="4">
        <v>3587695.2539000004</v>
      </c>
      <c r="I138" s="4">
        <v>1793847.6269500002</v>
      </c>
      <c r="J138" s="4">
        <v>1793847.6269500002</v>
      </c>
      <c r="K138" s="4">
        <v>61703569.316500001</v>
      </c>
      <c r="L138" s="5">
        <f t="shared" si="18"/>
        <v>177020367.49935001</v>
      </c>
      <c r="M138" s="8"/>
      <c r="N138" s="151"/>
      <c r="O138" s="9">
        <v>16</v>
      </c>
      <c r="P138" s="88" t="s">
        <v>59</v>
      </c>
      <c r="Q138" s="4" t="s">
        <v>577</v>
      </c>
      <c r="R138" s="4">
        <v>195276723.2022</v>
      </c>
      <c r="S138" s="4">
        <v>0</v>
      </c>
      <c r="T138" s="4">
        <v>1930905.3233</v>
      </c>
      <c r="U138" s="4">
        <v>5916228.8558</v>
      </c>
      <c r="V138" s="4"/>
      <c r="W138" s="4">
        <v>5916228.8558</v>
      </c>
      <c r="X138" s="4">
        <v>422507912.9533</v>
      </c>
      <c r="Y138" s="5">
        <f t="shared" si="16"/>
        <v>625631770.33459997</v>
      </c>
    </row>
    <row r="139" spans="1:25" ht="24.9" customHeight="1" x14ac:dyDescent="0.25">
      <c r="A139" s="149"/>
      <c r="B139" s="151"/>
      <c r="C139" s="1">
        <v>9</v>
      </c>
      <c r="D139" s="4" t="s">
        <v>198</v>
      </c>
      <c r="E139" s="4">
        <v>149593625.89180002</v>
      </c>
      <c r="F139" s="4">
        <v>-6066891.2400000002</v>
      </c>
      <c r="G139" s="4">
        <v>1479188.7319</v>
      </c>
      <c r="H139" s="4">
        <v>4532184.4387999997</v>
      </c>
      <c r="I139" s="4">
        <v>2266092.2193999998</v>
      </c>
      <c r="J139" s="4">
        <v>2266092.2193999998</v>
      </c>
      <c r="K139" s="4">
        <v>76123622.491799995</v>
      </c>
      <c r="L139" s="5">
        <f t="shared" si="18"/>
        <v>223395638.09490001</v>
      </c>
      <c r="M139" s="8"/>
      <c r="N139" s="151"/>
      <c r="O139" s="9">
        <v>17</v>
      </c>
      <c r="P139" s="88" t="s">
        <v>59</v>
      </c>
      <c r="Q139" s="4" t="s">
        <v>578</v>
      </c>
      <c r="R139" s="4">
        <v>189480715.5587</v>
      </c>
      <c r="S139" s="4">
        <v>0</v>
      </c>
      <c r="T139" s="4">
        <v>1873594.1301</v>
      </c>
      <c r="U139" s="4">
        <v>5740629.2906999998</v>
      </c>
      <c r="V139" s="4"/>
      <c r="W139" s="4">
        <v>5740629.2906999998</v>
      </c>
      <c r="X139" s="4">
        <v>417596212.81940001</v>
      </c>
      <c r="Y139" s="5">
        <f t="shared" si="16"/>
        <v>614691151.79890001</v>
      </c>
    </row>
    <row r="140" spans="1:25" ht="24.9" customHeight="1" x14ac:dyDescent="0.25">
      <c r="A140" s="149"/>
      <c r="B140" s="151"/>
      <c r="C140" s="1">
        <v>10</v>
      </c>
      <c r="D140" s="4" t="s">
        <v>199</v>
      </c>
      <c r="E140" s="4">
        <v>141532528.70770001</v>
      </c>
      <c r="F140" s="4">
        <v>-6066891.2400000002</v>
      </c>
      <c r="G140" s="4">
        <v>1399480.2279999999</v>
      </c>
      <c r="H140" s="4">
        <v>4287960.2680000002</v>
      </c>
      <c r="I140" s="4">
        <v>2143980.1340000001</v>
      </c>
      <c r="J140" s="4">
        <v>2143980.1340000001</v>
      </c>
      <c r="K140" s="4">
        <v>76257738.981800005</v>
      </c>
      <c r="L140" s="5">
        <f t="shared" si="18"/>
        <v>215266836.81150001</v>
      </c>
      <c r="M140" s="8"/>
      <c r="N140" s="151"/>
      <c r="O140" s="9">
        <v>18</v>
      </c>
      <c r="P140" s="88" t="s">
        <v>59</v>
      </c>
      <c r="Q140" s="4" t="s">
        <v>579</v>
      </c>
      <c r="R140" s="4">
        <v>193475656.51660001</v>
      </c>
      <c r="S140" s="4">
        <v>0</v>
      </c>
      <c r="T140" s="4">
        <v>1913096.2921</v>
      </c>
      <c r="U140" s="4">
        <v>5861662.5843000002</v>
      </c>
      <c r="V140" s="4"/>
      <c r="W140" s="4">
        <v>5861662.5843000002</v>
      </c>
      <c r="X140" s="4">
        <v>420891204.74049997</v>
      </c>
      <c r="Y140" s="5">
        <f t="shared" si="16"/>
        <v>622141620.13349998</v>
      </c>
    </row>
    <row r="141" spans="1:25" ht="24.9" customHeight="1" x14ac:dyDescent="0.25">
      <c r="A141" s="149"/>
      <c r="B141" s="151"/>
      <c r="C141" s="1">
        <v>11</v>
      </c>
      <c r="D141" s="4" t="s">
        <v>200</v>
      </c>
      <c r="E141" s="4">
        <v>162045299.54260001</v>
      </c>
      <c r="F141" s="4">
        <v>-6066891.2400000002</v>
      </c>
      <c r="G141" s="4">
        <v>1602311.4602000001</v>
      </c>
      <c r="H141" s="4">
        <v>4909428.3300999999</v>
      </c>
      <c r="I141" s="4">
        <v>2454714.16505</v>
      </c>
      <c r="J141" s="4">
        <v>2454714.16505</v>
      </c>
      <c r="K141" s="4">
        <v>79494669.990500003</v>
      </c>
      <c r="L141" s="5">
        <f t="shared" si="18"/>
        <v>239530103.91835001</v>
      </c>
      <c r="M141" s="8"/>
      <c r="N141" s="151"/>
      <c r="O141" s="9">
        <v>19</v>
      </c>
      <c r="P141" s="88" t="s">
        <v>59</v>
      </c>
      <c r="Q141" s="4" t="s">
        <v>580</v>
      </c>
      <c r="R141" s="4">
        <v>149635329.44310001</v>
      </c>
      <c r="S141" s="4">
        <v>0</v>
      </c>
      <c r="T141" s="4">
        <v>1479601.0985000001</v>
      </c>
      <c r="U141" s="4">
        <v>4533447.9162999997</v>
      </c>
      <c r="V141" s="4"/>
      <c r="W141" s="4">
        <v>4533447.9162999997</v>
      </c>
      <c r="X141" s="4">
        <v>390126512.7001</v>
      </c>
      <c r="Y141" s="5">
        <f t="shared" si="16"/>
        <v>545774891.15799999</v>
      </c>
    </row>
    <row r="142" spans="1:25" ht="24.9" customHeight="1" x14ac:dyDescent="0.25">
      <c r="A142" s="149"/>
      <c r="B142" s="151"/>
      <c r="C142" s="1">
        <v>12</v>
      </c>
      <c r="D142" s="4" t="s">
        <v>201</v>
      </c>
      <c r="E142" s="4">
        <v>124441245.41869999</v>
      </c>
      <c r="F142" s="4">
        <v>-6066891.2400000002</v>
      </c>
      <c r="G142" s="4">
        <v>1230480.8237000001</v>
      </c>
      <c r="H142" s="4">
        <v>3770151.7873</v>
      </c>
      <c r="I142" s="4">
        <v>1885075.89365</v>
      </c>
      <c r="J142" s="4">
        <v>1885075.89365</v>
      </c>
      <c r="K142" s="4">
        <v>68299457.658199996</v>
      </c>
      <c r="L142" s="5">
        <f t="shared" si="18"/>
        <v>189789368.55425</v>
      </c>
      <c r="M142" s="8"/>
      <c r="N142" s="152"/>
      <c r="O142" s="9">
        <v>20</v>
      </c>
      <c r="P142" s="88" t="s">
        <v>59</v>
      </c>
      <c r="Q142" s="4" t="s">
        <v>581</v>
      </c>
      <c r="R142" s="4">
        <v>171163776.81889999</v>
      </c>
      <c r="S142" s="4">
        <v>0</v>
      </c>
      <c r="T142" s="4">
        <v>1692475.3877999999</v>
      </c>
      <c r="U142" s="4">
        <v>5185687.5662000002</v>
      </c>
      <c r="V142" s="4"/>
      <c r="W142" s="4">
        <v>5185687.5662000002</v>
      </c>
      <c r="X142" s="4">
        <v>404367884.472</v>
      </c>
      <c r="Y142" s="5">
        <f t="shared" si="16"/>
        <v>582409824.24489999</v>
      </c>
    </row>
    <row r="143" spans="1:25" ht="24.9" customHeight="1" x14ac:dyDescent="0.25">
      <c r="A143" s="149"/>
      <c r="B143" s="151"/>
      <c r="C143" s="1">
        <v>13</v>
      </c>
      <c r="D143" s="4" t="s">
        <v>202</v>
      </c>
      <c r="E143" s="4">
        <v>149483184.78080001</v>
      </c>
      <c r="F143" s="4">
        <v>-6066891.2400000002</v>
      </c>
      <c r="G143" s="4">
        <v>1478096.6850000001</v>
      </c>
      <c r="H143" s="4">
        <v>4528838.4440000001</v>
      </c>
      <c r="I143" s="4">
        <v>2264419.2220000001</v>
      </c>
      <c r="J143" s="4">
        <v>2264419.2220000001</v>
      </c>
      <c r="K143" s="4">
        <v>86341218.396899998</v>
      </c>
      <c r="L143" s="5">
        <f t="shared" si="18"/>
        <v>233500027.84470001</v>
      </c>
      <c r="M143" s="8"/>
      <c r="N143" s="1"/>
      <c r="O143" s="157"/>
      <c r="P143" s="158"/>
      <c r="Q143" s="11"/>
      <c r="R143" s="11">
        <f>SUM(R123:R142)</f>
        <v>3232519998.2210002</v>
      </c>
      <c r="S143" s="11">
        <f t="shared" ref="S143:Y143" si="19">SUM(S123:S142)</f>
        <v>0</v>
      </c>
      <c r="T143" s="11">
        <f t="shared" si="19"/>
        <v>31963308.1195</v>
      </c>
      <c r="U143" s="11">
        <f t="shared" si="19"/>
        <v>97934499.190500006</v>
      </c>
      <c r="V143" s="11">
        <f t="shared" si="19"/>
        <v>0</v>
      </c>
      <c r="W143" s="11">
        <f t="shared" si="19"/>
        <v>97934499.190500006</v>
      </c>
      <c r="X143" s="11">
        <f t="shared" si="19"/>
        <v>7937500647.1084003</v>
      </c>
      <c r="Y143" s="11">
        <f t="shared" si="19"/>
        <v>11299918452.6394</v>
      </c>
    </row>
    <row r="144" spans="1:25" ht="24.9" customHeight="1" x14ac:dyDescent="0.25">
      <c r="A144" s="149"/>
      <c r="B144" s="151"/>
      <c r="C144" s="1">
        <v>14</v>
      </c>
      <c r="D144" s="4" t="s">
        <v>203</v>
      </c>
      <c r="E144" s="4">
        <v>110423826.7392</v>
      </c>
      <c r="F144" s="4">
        <v>-6066891.2400000002</v>
      </c>
      <c r="G144" s="4">
        <v>1091875.9357</v>
      </c>
      <c r="H144" s="4">
        <v>3345471.0803</v>
      </c>
      <c r="I144" s="4">
        <v>1672735.54015</v>
      </c>
      <c r="J144" s="4">
        <v>1672735.54015</v>
      </c>
      <c r="K144" s="4">
        <v>58429383.727200001</v>
      </c>
      <c r="L144" s="5">
        <f t="shared" si="18"/>
        <v>165550930.70225</v>
      </c>
      <c r="M144" s="8"/>
      <c r="N144" s="150">
        <v>25</v>
      </c>
      <c r="O144" s="9">
        <v>1</v>
      </c>
      <c r="P144" s="88" t="s">
        <v>60</v>
      </c>
      <c r="Q144" s="4" t="s">
        <v>582</v>
      </c>
      <c r="R144" s="4">
        <v>111992680.1926</v>
      </c>
      <c r="S144" s="4">
        <v>-3018317.48</v>
      </c>
      <c r="T144" s="4">
        <v>1107388.8317</v>
      </c>
      <c r="U144" s="4">
        <v>3393002.0707</v>
      </c>
      <c r="V144" s="4"/>
      <c r="W144" s="4">
        <v>3393002.0707</v>
      </c>
      <c r="X144" s="4">
        <v>62214166.123099998</v>
      </c>
      <c r="Y144" s="5">
        <f t="shared" ref="Y144:Y156" si="20">R144+S144+T144+W144+X144</f>
        <v>175688919.73809999</v>
      </c>
    </row>
    <row r="145" spans="1:25" ht="24.9" customHeight="1" x14ac:dyDescent="0.25">
      <c r="A145" s="149"/>
      <c r="B145" s="151"/>
      <c r="C145" s="1">
        <v>15</v>
      </c>
      <c r="D145" s="4" t="s">
        <v>204</v>
      </c>
      <c r="E145" s="4">
        <v>116002566.5362</v>
      </c>
      <c r="F145" s="4">
        <v>-6066891.2400000002</v>
      </c>
      <c r="G145" s="4">
        <v>1147038.7744</v>
      </c>
      <c r="H145" s="4">
        <v>3514488.1592999999</v>
      </c>
      <c r="I145" s="4">
        <v>1757244.07965</v>
      </c>
      <c r="J145" s="4">
        <v>1757244.07965</v>
      </c>
      <c r="K145" s="4">
        <v>62626077.081100002</v>
      </c>
      <c r="L145" s="5">
        <f t="shared" si="18"/>
        <v>175466035.23135</v>
      </c>
      <c r="M145" s="8"/>
      <c r="N145" s="151"/>
      <c r="O145" s="9">
        <v>2</v>
      </c>
      <c r="P145" s="88" t="s">
        <v>60</v>
      </c>
      <c r="Q145" s="4" t="s">
        <v>583</v>
      </c>
      <c r="R145" s="4">
        <v>126235971.99690001</v>
      </c>
      <c r="S145" s="4">
        <v>-3018317.48</v>
      </c>
      <c r="T145" s="4">
        <v>1248227.1636000001</v>
      </c>
      <c r="U145" s="4">
        <v>3824525.9748</v>
      </c>
      <c r="V145" s="4"/>
      <c r="W145" s="4">
        <v>3824525.9748</v>
      </c>
      <c r="X145" s="4">
        <v>62093826.798699997</v>
      </c>
      <c r="Y145" s="5">
        <f t="shared" si="20"/>
        <v>190384234.454</v>
      </c>
    </row>
    <row r="146" spans="1:25" ht="24.9" customHeight="1" x14ac:dyDescent="0.25">
      <c r="A146" s="149"/>
      <c r="B146" s="151"/>
      <c r="C146" s="1">
        <v>16</v>
      </c>
      <c r="D146" s="4" t="s">
        <v>205</v>
      </c>
      <c r="E146" s="4">
        <v>105808487.54629999</v>
      </c>
      <c r="F146" s="4">
        <v>-6066891.2400000002</v>
      </c>
      <c r="G146" s="4">
        <v>1046239.2471</v>
      </c>
      <c r="H146" s="4">
        <v>3205641.8037999999</v>
      </c>
      <c r="I146" s="4">
        <v>1602820.9018999999</v>
      </c>
      <c r="J146" s="4">
        <v>1602820.9018999999</v>
      </c>
      <c r="K146" s="4">
        <v>54581196.430699997</v>
      </c>
      <c r="L146" s="5">
        <f t="shared" si="18"/>
        <v>156971852.88600001</v>
      </c>
      <c r="M146" s="8"/>
      <c r="N146" s="151"/>
      <c r="O146" s="9">
        <v>3</v>
      </c>
      <c r="P146" s="88" t="s">
        <v>60</v>
      </c>
      <c r="Q146" s="4" t="s">
        <v>584</v>
      </c>
      <c r="R146" s="4">
        <v>129254429.39670001</v>
      </c>
      <c r="S146" s="4">
        <v>-3018317.48</v>
      </c>
      <c r="T146" s="4">
        <v>1278073.8108000001</v>
      </c>
      <c r="U146" s="4">
        <v>3915975.0962</v>
      </c>
      <c r="V146" s="4"/>
      <c r="W146" s="4">
        <v>3915975.0962</v>
      </c>
      <c r="X146" s="4">
        <v>65894215.765500002</v>
      </c>
      <c r="Y146" s="5">
        <f t="shared" si="20"/>
        <v>197324376.58920002</v>
      </c>
    </row>
    <row r="147" spans="1:25" ht="24.9" customHeight="1" x14ac:dyDescent="0.25">
      <c r="A147" s="149"/>
      <c r="B147" s="151"/>
      <c r="C147" s="1">
        <v>17</v>
      </c>
      <c r="D147" s="4" t="s">
        <v>206</v>
      </c>
      <c r="E147" s="4">
        <v>133880059.93359999</v>
      </c>
      <c r="F147" s="4">
        <v>-6066891.2400000002</v>
      </c>
      <c r="G147" s="4">
        <v>1323812.2608</v>
      </c>
      <c r="H147" s="4">
        <v>4056116.1658000001</v>
      </c>
      <c r="I147" s="4">
        <v>2028058.0829</v>
      </c>
      <c r="J147" s="4">
        <v>2028058.0829</v>
      </c>
      <c r="K147" s="4">
        <v>68464361.895999998</v>
      </c>
      <c r="L147" s="5">
        <f t="shared" si="18"/>
        <v>199629400.93330002</v>
      </c>
      <c r="M147" s="8"/>
      <c r="N147" s="151"/>
      <c r="O147" s="9">
        <v>4</v>
      </c>
      <c r="P147" s="88" t="s">
        <v>60</v>
      </c>
      <c r="Q147" s="4" t="s">
        <v>585</v>
      </c>
      <c r="R147" s="4">
        <v>152502612.56420001</v>
      </c>
      <c r="S147" s="4">
        <v>-3018317.48</v>
      </c>
      <c r="T147" s="4">
        <v>1507952.9275</v>
      </c>
      <c r="U147" s="4">
        <v>4620316.9646999994</v>
      </c>
      <c r="V147" s="4"/>
      <c r="W147" s="4">
        <v>4620316.9646999994</v>
      </c>
      <c r="X147" s="4">
        <v>75154439.241999999</v>
      </c>
      <c r="Y147" s="5">
        <f t="shared" si="20"/>
        <v>230767004.21840006</v>
      </c>
    </row>
    <row r="148" spans="1:25" ht="24.9" customHeight="1" x14ac:dyDescent="0.25">
      <c r="A148" s="149"/>
      <c r="B148" s="151"/>
      <c r="C148" s="1">
        <v>18</v>
      </c>
      <c r="D148" s="4" t="s">
        <v>207</v>
      </c>
      <c r="E148" s="4">
        <v>125459220.45379999</v>
      </c>
      <c r="F148" s="4">
        <v>-6066891.2400000002</v>
      </c>
      <c r="G148" s="4">
        <v>1240546.6083</v>
      </c>
      <c r="H148" s="4">
        <v>3800993.0118</v>
      </c>
      <c r="I148" s="4">
        <v>1900496.5059</v>
      </c>
      <c r="J148" s="4">
        <v>1900496.5059</v>
      </c>
      <c r="K148" s="4">
        <v>69365641.578799993</v>
      </c>
      <c r="L148" s="5">
        <f t="shared" si="18"/>
        <v>191899013.9068</v>
      </c>
      <c r="M148" s="8"/>
      <c r="N148" s="151"/>
      <c r="O148" s="9">
        <v>5</v>
      </c>
      <c r="P148" s="88" t="s">
        <v>60</v>
      </c>
      <c r="Q148" s="4" t="s">
        <v>586</v>
      </c>
      <c r="R148" s="4">
        <v>108893428.2182</v>
      </c>
      <c r="S148" s="4">
        <v>-3018317.48</v>
      </c>
      <c r="T148" s="4">
        <v>1076743.284</v>
      </c>
      <c r="U148" s="4">
        <v>3299105.1450999998</v>
      </c>
      <c r="V148" s="4"/>
      <c r="W148" s="4">
        <v>3299105.1450999998</v>
      </c>
      <c r="X148" s="4">
        <v>57409449.897799999</v>
      </c>
      <c r="Y148" s="5">
        <f t="shared" si="20"/>
        <v>167660409.06509998</v>
      </c>
    </row>
    <row r="149" spans="1:25" ht="24.9" customHeight="1" x14ac:dyDescent="0.25">
      <c r="A149" s="149"/>
      <c r="B149" s="151"/>
      <c r="C149" s="1">
        <v>19</v>
      </c>
      <c r="D149" s="4" t="s">
        <v>208</v>
      </c>
      <c r="E149" s="4">
        <v>146935840.74400002</v>
      </c>
      <c r="F149" s="4">
        <v>-6066891.2400000002</v>
      </c>
      <c r="G149" s="4">
        <v>1452908.4287</v>
      </c>
      <c r="H149" s="4">
        <v>4451662.4751999993</v>
      </c>
      <c r="I149" s="4">
        <v>2225831.2375999996</v>
      </c>
      <c r="J149" s="4">
        <v>2225831.2375999996</v>
      </c>
      <c r="K149" s="4">
        <v>81317895.104599997</v>
      </c>
      <c r="L149" s="5">
        <f t="shared" si="18"/>
        <v>225865584.27490002</v>
      </c>
      <c r="M149" s="8"/>
      <c r="N149" s="151"/>
      <c r="O149" s="9">
        <v>6</v>
      </c>
      <c r="P149" s="88" t="s">
        <v>60</v>
      </c>
      <c r="Q149" s="4" t="s">
        <v>587</v>
      </c>
      <c r="R149" s="4">
        <v>102396226.75150001</v>
      </c>
      <c r="S149" s="4">
        <v>-3018317.48</v>
      </c>
      <c r="T149" s="4">
        <v>1012498.6536</v>
      </c>
      <c r="U149" s="4">
        <v>3102261.7621000004</v>
      </c>
      <c r="V149" s="4"/>
      <c r="W149" s="4">
        <v>3102261.7621000004</v>
      </c>
      <c r="X149" s="4">
        <v>59294812.840700001</v>
      </c>
      <c r="Y149" s="5">
        <f t="shared" si="20"/>
        <v>162787482.52790001</v>
      </c>
    </row>
    <row r="150" spans="1:25" ht="24.9" customHeight="1" x14ac:dyDescent="0.25">
      <c r="A150" s="149"/>
      <c r="B150" s="151"/>
      <c r="C150" s="1">
        <v>20</v>
      </c>
      <c r="D150" s="4" t="s">
        <v>209</v>
      </c>
      <c r="E150" s="4">
        <v>101837961.96779999</v>
      </c>
      <c r="F150" s="4">
        <v>-6066891.2400000002</v>
      </c>
      <c r="G150" s="4">
        <v>1006978.5054</v>
      </c>
      <c r="H150" s="4">
        <v>3085348.2142000003</v>
      </c>
      <c r="I150" s="4">
        <v>1542674.1071000001</v>
      </c>
      <c r="J150" s="4">
        <v>1542674.1071000001</v>
      </c>
      <c r="K150" s="4">
        <v>55707550.013400003</v>
      </c>
      <c r="L150" s="5">
        <f t="shared" si="18"/>
        <v>154028273.35370001</v>
      </c>
      <c r="M150" s="8"/>
      <c r="N150" s="151"/>
      <c r="O150" s="9">
        <v>7</v>
      </c>
      <c r="P150" s="88" t="s">
        <v>60</v>
      </c>
      <c r="Q150" s="4" t="s">
        <v>588</v>
      </c>
      <c r="R150" s="4">
        <v>116996886.02330001</v>
      </c>
      <c r="S150" s="4">
        <v>-3018317.48</v>
      </c>
      <c r="T150" s="4">
        <v>1156870.6517</v>
      </c>
      <c r="U150" s="4">
        <v>3544612.7002999997</v>
      </c>
      <c r="V150" s="4"/>
      <c r="W150" s="4">
        <v>3544612.7002999997</v>
      </c>
      <c r="X150" s="4">
        <v>61696678.911600001</v>
      </c>
      <c r="Y150" s="5">
        <f t="shared" si="20"/>
        <v>180376730.80689999</v>
      </c>
    </row>
    <row r="151" spans="1:25" ht="24.9" customHeight="1" x14ac:dyDescent="0.25">
      <c r="A151" s="149"/>
      <c r="B151" s="151"/>
      <c r="C151" s="1">
        <v>21</v>
      </c>
      <c r="D151" s="4" t="s">
        <v>210</v>
      </c>
      <c r="E151" s="4">
        <v>139245422.0214</v>
      </c>
      <c r="F151" s="4">
        <v>-6066891.2400000002</v>
      </c>
      <c r="G151" s="4">
        <v>1376865.2106999999</v>
      </c>
      <c r="H151" s="4">
        <v>4218668.6168999998</v>
      </c>
      <c r="I151" s="4">
        <v>2109334.3084499999</v>
      </c>
      <c r="J151" s="4">
        <v>2109334.3084499999</v>
      </c>
      <c r="K151" s="4">
        <v>75028759.573400006</v>
      </c>
      <c r="L151" s="5">
        <f t="shared" si="18"/>
        <v>211693489.87395</v>
      </c>
      <c r="M151" s="8"/>
      <c r="N151" s="151"/>
      <c r="O151" s="9">
        <v>8</v>
      </c>
      <c r="P151" s="88" t="s">
        <v>60</v>
      </c>
      <c r="Q151" s="4" t="s">
        <v>589</v>
      </c>
      <c r="R151" s="4">
        <v>183071913.6164</v>
      </c>
      <c r="S151" s="4">
        <v>-3018317.48</v>
      </c>
      <c r="T151" s="4">
        <v>1810223.5983</v>
      </c>
      <c r="U151" s="4">
        <v>5546464.1164999995</v>
      </c>
      <c r="V151" s="4"/>
      <c r="W151" s="4">
        <v>5546464.1164999995</v>
      </c>
      <c r="X151" s="4">
        <v>92760391.679800004</v>
      </c>
      <c r="Y151" s="5">
        <f t="shared" si="20"/>
        <v>280170675.53100002</v>
      </c>
    </row>
    <row r="152" spans="1:25" ht="24.9" customHeight="1" x14ac:dyDescent="0.25">
      <c r="A152" s="149"/>
      <c r="B152" s="151"/>
      <c r="C152" s="1">
        <v>22</v>
      </c>
      <c r="D152" s="4" t="s">
        <v>211</v>
      </c>
      <c r="E152" s="4">
        <v>135585792.15130001</v>
      </c>
      <c r="F152" s="4">
        <v>-6066891.2400000002</v>
      </c>
      <c r="G152" s="4">
        <v>1340678.6203000001</v>
      </c>
      <c r="H152" s="4">
        <v>4107794.1231</v>
      </c>
      <c r="I152" s="4">
        <v>2053897.06155</v>
      </c>
      <c r="J152" s="4">
        <v>2053897.06155</v>
      </c>
      <c r="K152" s="4">
        <v>71009622.956300005</v>
      </c>
      <c r="L152" s="5">
        <f t="shared" si="18"/>
        <v>203923099.54945001</v>
      </c>
      <c r="M152" s="8"/>
      <c r="N152" s="151"/>
      <c r="O152" s="9">
        <v>9</v>
      </c>
      <c r="P152" s="88" t="s">
        <v>60</v>
      </c>
      <c r="Q152" s="4" t="s">
        <v>74</v>
      </c>
      <c r="R152" s="4">
        <v>169660897.9664</v>
      </c>
      <c r="S152" s="4">
        <v>-3018317.48</v>
      </c>
      <c r="T152" s="4">
        <v>1677614.8517</v>
      </c>
      <c r="U152" s="4">
        <v>5140155.3846000005</v>
      </c>
      <c r="V152" s="4"/>
      <c r="W152" s="4">
        <v>5140155.3846000005</v>
      </c>
      <c r="X152" s="4">
        <v>72955434.905900002</v>
      </c>
      <c r="Y152" s="5">
        <f t="shared" si="20"/>
        <v>246415785.62860003</v>
      </c>
    </row>
    <row r="153" spans="1:25" ht="24.9" customHeight="1" x14ac:dyDescent="0.25">
      <c r="A153" s="149"/>
      <c r="B153" s="152"/>
      <c r="C153" s="1">
        <v>23</v>
      </c>
      <c r="D153" s="4" t="s">
        <v>212</v>
      </c>
      <c r="E153" s="4">
        <v>143609344.93760002</v>
      </c>
      <c r="F153" s="4">
        <v>-6066891.2400000002</v>
      </c>
      <c r="G153" s="4">
        <v>1420015.8835</v>
      </c>
      <c r="H153" s="4">
        <v>4350880.8245999999</v>
      </c>
      <c r="I153" s="4">
        <v>2175440.4123</v>
      </c>
      <c r="J153" s="4">
        <v>2175440.4123</v>
      </c>
      <c r="K153" s="4">
        <v>76883053.601799995</v>
      </c>
      <c r="L153" s="5">
        <f t="shared" si="18"/>
        <v>218020963.59520003</v>
      </c>
      <c r="M153" s="8"/>
      <c r="N153" s="151"/>
      <c r="O153" s="9">
        <v>10</v>
      </c>
      <c r="P153" s="88" t="s">
        <v>60</v>
      </c>
      <c r="Q153" s="4" t="s">
        <v>849</v>
      </c>
      <c r="R153" s="4">
        <v>129788003.84819999</v>
      </c>
      <c r="S153" s="4">
        <v>-3018317.48</v>
      </c>
      <c r="T153" s="4">
        <v>1283349.8197999999</v>
      </c>
      <c r="U153" s="4">
        <v>3932140.6100999997</v>
      </c>
      <c r="V153" s="4"/>
      <c r="W153" s="4">
        <v>3932140.6100999997</v>
      </c>
      <c r="X153" s="4">
        <v>67232850.165700004</v>
      </c>
      <c r="Y153" s="5">
        <f t="shared" si="20"/>
        <v>199218026.96380001</v>
      </c>
    </row>
    <row r="154" spans="1:25" ht="24.9" customHeight="1" x14ac:dyDescent="0.25">
      <c r="A154" s="1"/>
      <c r="B154" s="156" t="s">
        <v>828</v>
      </c>
      <c r="C154" s="157"/>
      <c r="D154" s="11"/>
      <c r="E154" s="11">
        <f>SUM(E131:E153)</f>
        <v>3072346503.9536004</v>
      </c>
      <c r="F154" s="11">
        <f t="shared" ref="F154:K154" si="21">SUM(F131:F153)</f>
        <v>-139538498.51999995</v>
      </c>
      <c r="G154" s="11">
        <f t="shared" si="21"/>
        <v>30379505.156899996</v>
      </c>
      <c r="H154" s="11">
        <f t="shared" si="21"/>
        <v>93081780.273200005</v>
      </c>
      <c r="I154" s="11">
        <f t="shared" si="21"/>
        <v>46540890.136600003</v>
      </c>
      <c r="J154" s="11">
        <f t="shared" si="21"/>
        <v>46540890.136600003</v>
      </c>
      <c r="K154" s="11">
        <f t="shared" si="21"/>
        <v>1617391786.4237998</v>
      </c>
      <c r="L154" s="6">
        <f t="shared" si="18"/>
        <v>4627120187.1508999</v>
      </c>
      <c r="M154" s="8"/>
      <c r="N154" s="151"/>
      <c r="O154" s="9">
        <v>11</v>
      </c>
      <c r="P154" s="88" t="s">
        <v>60</v>
      </c>
      <c r="Q154" s="4" t="s">
        <v>203</v>
      </c>
      <c r="R154" s="4">
        <v>124232200.7854</v>
      </c>
      <c r="S154" s="4">
        <v>-3018317.48</v>
      </c>
      <c r="T154" s="4">
        <v>1228413.7807</v>
      </c>
      <c r="U154" s="4">
        <v>3763818.4369999999</v>
      </c>
      <c r="V154" s="4"/>
      <c r="W154" s="4">
        <v>3763818.4369999999</v>
      </c>
      <c r="X154" s="4">
        <v>67197001.418400005</v>
      </c>
      <c r="Y154" s="5">
        <f t="shared" si="20"/>
        <v>193403116.94150001</v>
      </c>
    </row>
    <row r="155" spans="1:25" ht="24.9" customHeight="1" x14ac:dyDescent="0.25">
      <c r="A155" s="149">
        <v>8</v>
      </c>
      <c r="B155" s="150" t="s">
        <v>917</v>
      </c>
      <c r="C155" s="1">
        <v>1</v>
      </c>
      <c r="D155" s="4" t="s">
        <v>213</v>
      </c>
      <c r="E155" s="4">
        <v>120603089.7184</v>
      </c>
      <c r="F155" s="4">
        <v>0</v>
      </c>
      <c r="G155" s="4">
        <v>1192528.9616</v>
      </c>
      <c r="H155" s="4">
        <v>3653868.5603999998</v>
      </c>
      <c r="I155" s="4">
        <v>0</v>
      </c>
      <c r="J155" s="4">
        <v>3653868.5603999998</v>
      </c>
      <c r="K155" s="4">
        <v>58650652.167400002</v>
      </c>
      <c r="L155" s="5">
        <f t="shared" si="18"/>
        <v>184100139.40780002</v>
      </c>
      <c r="M155" s="8"/>
      <c r="N155" s="151"/>
      <c r="O155" s="9">
        <v>12</v>
      </c>
      <c r="P155" s="88" t="s">
        <v>60</v>
      </c>
      <c r="Q155" s="4" t="s">
        <v>590</v>
      </c>
      <c r="R155" s="4">
        <v>131987796.45959999</v>
      </c>
      <c r="S155" s="4">
        <v>-3018317.48</v>
      </c>
      <c r="T155" s="4">
        <v>1305101.4715</v>
      </c>
      <c r="U155" s="4">
        <v>3998786.9379000003</v>
      </c>
      <c r="V155" s="4"/>
      <c r="W155" s="4">
        <v>3998786.9379000003</v>
      </c>
      <c r="X155" s="4">
        <v>63008040.147200003</v>
      </c>
      <c r="Y155" s="5">
        <f t="shared" si="20"/>
        <v>197281407.53619999</v>
      </c>
    </row>
    <row r="156" spans="1:25" ht="24.9" customHeight="1" x14ac:dyDescent="0.25">
      <c r="A156" s="149"/>
      <c r="B156" s="151"/>
      <c r="C156" s="1">
        <v>2</v>
      </c>
      <c r="D156" s="4" t="s">
        <v>214</v>
      </c>
      <c r="E156" s="4">
        <v>116618781.90279999</v>
      </c>
      <c r="F156" s="4">
        <v>0</v>
      </c>
      <c r="G156" s="4">
        <v>1153131.9406000001</v>
      </c>
      <c r="H156" s="4">
        <v>3533157.4153000005</v>
      </c>
      <c r="I156" s="4">
        <v>0</v>
      </c>
      <c r="J156" s="4">
        <v>3533157.4153000005</v>
      </c>
      <c r="K156" s="4">
        <v>63980306.520199999</v>
      </c>
      <c r="L156" s="5">
        <f t="shared" si="18"/>
        <v>185285377.77889997</v>
      </c>
      <c r="M156" s="8"/>
      <c r="N156" s="152"/>
      <c r="O156" s="9">
        <v>13</v>
      </c>
      <c r="P156" s="88" t="s">
        <v>60</v>
      </c>
      <c r="Q156" s="4" t="s">
        <v>591</v>
      </c>
      <c r="R156" s="4">
        <v>105955212.09819999</v>
      </c>
      <c r="S156" s="4">
        <v>-3018317.48</v>
      </c>
      <c r="T156" s="4">
        <v>1047690.0662999999</v>
      </c>
      <c r="U156" s="4">
        <v>3210087.0649999999</v>
      </c>
      <c r="V156" s="4"/>
      <c r="W156" s="4">
        <v>3210087.0649999999</v>
      </c>
      <c r="X156" s="4">
        <v>56515480.547799997</v>
      </c>
      <c r="Y156" s="5">
        <f t="shared" si="20"/>
        <v>163710152.29729998</v>
      </c>
    </row>
    <row r="157" spans="1:25" ht="24.9" customHeight="1" x14ac:dyDescent="0.25">
      <c r="A157" s="149"/>
      <c r="B157" s="151"/>
      <c r="C157" s="1">
        <v>3</v>
      </c>
      <c r="D157" s="4" t="s">
        <v>215</v>
      </c>
      <c r="E157" s="4">
        <v>163611098.93920001</v>
      </c>
      <c r="F157" s="4">
        <v>0</v>
      </c>
      <c r="G157" s="4">
        <v>1617794.1575</v>
      </c>
      <c r="H157" s="4">
        <v>4956866.7928999998</v>
      </c>
      <c r="I157" s="4">
        <v>0</v>
      </c>
      <c r="J157" s="4">
        <v>4956866.7928999998</v>
      </c>
      <c r="K157" s="4">
        <v>82522543.8882</v>
      </c>
      <c r="L157" s="5">
        <f t="shared" si="18"/>
        <v>252708303.77780002</v>
      </c>
      <c r="M157" s="8"/>
      <c r="N157" s="1"/>
      <c r="O157" s="157"/>
      <c r="P157" s="158"/>
      <c r="Q157" s="11"/>
      <c r="R157" s="11">
        <f>SUM(R144:R156)</f>
        <v>1692968259.9176002</v>
      </c>
      <c r="S157" s="11">
        <f t="shared" ref="S157:Y157" si="22">SUM(S144:S156)</f>
        <v>-39238127.239999995</v>
      </c>
      <c r="T157" s="11">
        <f t="shared" si="22"/>
        <v>16740148.9112</v>
      </c>
      <c r="U157" s="11">
        <f t="shared" si="22"/>
        <v>51291252.264999993</v>
      </c>
      <c r="V157" s="11">
        <f t="shared" si="22"/>
        <v>0</v>
      </c>
      <c r="W157" s="11">
        <f t="shared" si="22"/>
        <v>51291252.264999993</v>
      </c>
      <c r="X157" s="11">
        <f t="shared" si="22"/>
        <v>863426788.44420004</v>
      </c>
      <c r="Y157" s="11">
        <f t="shared" si="22"/>
        <v>2585188322.2980003</v>
      </c>
    </row>
    <row r="158" spans="1:25" ht="24.9" customHeight="1" x14ac:dyDescent="0.25">
      <c r="A158" s="149"/>
      <c r="B158" s="151"/>
      <c r="C158" s="1">
        <v>4</v>
      </c>
      <c r="D158" s="4" t="s">
        <v>216</v>
      </c>
      <c r="E158" s="4">
        <v>94244940.090200007</v>
      </c>
      <c r="F158" s="4">
        <v>0</v>
      </c>
      <c r="G158" s="4">
        <v>931898.35179999995</v>
      </c>
      <c r="H158" s="4">
        <v>2855305.1532999999</v>
      </c>
      <c r="I158" s="4">
        <v>0</v>
      </c>
      <c r="J158" s="4">
        <v>2855305.1532999999</v>
      </c>
      <c r="K158" s="4">
        <v>55670004.556199998</v>
      </c>
      <c r="L158" s="5">
        <f t="shared" si="18"/>
        <v>153702148.15149999</v>
      </c>
      <c r="M158" s="8"/>
      <c r="N158" s="150">
        <v>26</v>
      </c>
      <c r="O158" s="9">
        <v>1</v>
      </c>
      <c r="P158" s="88" t="s">
        <v>61</v>
      </c>
      <c r="Q158" s="4" t="s">
        <v>592</v>
      </c>
      <c r="R158" s="4">
        <v>116505630.0448</v>
      </c>
      <c r="S158" s="4">
        <v>0</v>
      </c>
      <c r="T158" s="4">
        <v>1152013.0896999999</v>
      </c>
      <c r="U158" s="4">
        <v>3529729.2941000001</v>
      </c>
      <c r="V158" s="4">
        <v>1764864.64705</v>
      </c>
      <c r="W158" s="4">
        <v>1764864.64705</v>
      </c>
      <c r="X158" s="4">
        <v>62643968.730300002</v>
      </c>
      <c r="Y158" s="5">
        <f t="shared" ref="Y158:Y182" si="23">R158+S158+T158+W158+X158</f>
        <v>182066476.51185</v>
      </c>
    </row>
    <row r="159" spans="1:25" ht="24.9" customHeight="1" x14ac:dyDescent="0.25">
      <c r="A159" s="149"/>
      <c r="B159" s="151"/>
      <c r="C159" s="1">
        <v>5</v>
      </c>
      <c r="D159" s="4" t="s">
        <v>217</v>
      </c>
      <c r="E159" s="4">
        <v>130442653.8663</v>
      </c>
      <c r="F159" s="4">
        <v>0</v>
      </c>
      <c r="G159" s="4">
        <v>1289823.0296</v>
      </c>
      <c r="H159" s="4">
        <v>3951974.3068999997</v>
      </c>
      <c r="I159" s="4">
        <v>0</v>
      </c>
      <c r="J159" s="4">
        <v>3951974.3068999997</v>
      </c>
      <c r="K159" s="4">
        <v>69319801.705599993</v>
      </c>
      <c r="L159" s="5">
        <f t="shared" si="18"/>
        <v>205004252.9084</v>
      </c>
      <c r="M159" s="8"/>
      <c r="N159" s="151"/>
      <c r="O159" s="9">
        <v>2</v>
      </c>
      <c r="P159" s="88" t="s">
        <v>61</v>
      </c>
      <c r="Q159" s="4" t="s">
        <v>593</v>
      </c>
      <c r="R159" s="4">
        <v>100028027.14999999</v>
      </c>
      <c r="S159" s="4">
        <v>1E-4</v>
      </c>
      <c r="T159" s="4">
        <v>989081.78570000001</v>
      </c>
      <c r="U159" s="4">
        <v>3030513.2681</v>
      </c>
      <c r="V159" s="4">
        <v>1515256.63405</v>
      </c>
      <c r="W159" s="4">
        <v>1515256.63405</v>
      </c>
      <c r="X159" s="4">
        <v>52030771.354599997</v>
      </c>
      <c r="Y159" s="5">
        <f t="shared" si="23"/>
        <v>154563136.92444998</v>
      </c>
    </row>
    <row r="160" spans="1:25" ht="24.9" customHeight="1" x14ac:dyDescent="0.25">
      <c r="A160" s="149"/>
      <c r="B160" s="151"/>
      <c r="C160" s="1">
        <v>6</v>
      </c>
      <c r="D160" s="4" t="s">
        <v>218</v>
      </c>
      <c r="E160" s="4">
        <v>93970291.125</v>
      </c>
      <c r="F160" s="4">
        <v>0</v>
      </c>
      <c r="G160" s="4">
        <v>929182.6102</v>
      </c>
      <c r="H160" s="4">
        <v>2846984.2121000001</v>
      </c>
      <c r="I160" s="4">
        <v>0</v>
      </c>
      <c r="J160" s="4">
        <v>2846984.2121000001</v>
      </c>
      <c r="K160" s="4">
        <v>53860275.441100001</v>
      </c>
      <c r="L160" s="5">
        <f t="shared" si="18"/>
        <v>151606733.38840002</v>
      </c>
      <c r="M160" s="8"/>
      <c r="N160" s="151"/>
      <c r="O160" s="9">
        <v>3</v>
      </c>
      <c r="P160" s="88" t="s">
        <v>61</v>
      </c>
      <c r="Q160" s="4" t="s">
        <v>594</v>
      </c>
      <c r="R160" s="4">
        <v>114552857.3576</v>
      </c>
      <c r="S160" s="4">
        <v>0</v>
      </c>
      <c r="T160" s="4">
        <v>1132703.9824999999</v>
      </c>
      <c r="U160" s="4">
        <v>3470566.8402</v>
      </c>
      <c r="V160" s="4">
        <v>1735283.4201</v>
      </c>
      <c r="W160" s="4">
        <v>1735283.4201</v>
      </c>
      <c r="X160" s="4">
        <v>70414571.3178</v>
      </c>
      <c r="Y160" s="5">
        <f t="shared" si="23"/>
        <v>187835416.07800001</v>
      </c>
    </row>
    <row r="161" spans="1:25" ht="24.9" customHeight="1" x14ac:dyDescent="0.25">
      <c r="A161" s="149"/>
      <c r="B161" s="151"/>
      <c r="C161" s="1">
        <v>7</v>
      </c>
      <c r="D161" s="4" t="s">
        <v>219</v>
      </c>
      <c r="E161" s="4">
        <v>157524695.3757</v>
      </c>
      <c r="F161" s="4">
        <v>0</v>
      </c>
      <c r="G161" s="4">
        <v>1557611.5159</v>
      </c>
      <c r="H161" s="4">
        <v>4772469.2067999998</v>
      </c>
      <c r="I161" s="4">
        <v>0</v>
      </c>
      <c r="J161" s="4">
        <v>4772469.2067999998</v>
      </c>
      <c r="K161" s="4">
        <v>77122316.707399994</v>
      </c>
      <c r="L161" s="5">
        <f t="shared" si="18"/>
        <v>240977092.80579999</v>
      </c>
      <c r="M161" s="8"/>
      <c r="N161" s="151"/>
      <c r="O161" s="9">
        <v>4</v>
      </c>
      <c r="P161" s="88" t="s">
        <v>61</v>
      </c>
      <c r="Q161" s="4" t="s">
        <v>595</v>
      </c>
      <c r="R161" s="4">
        <v>186475224.31100002</v>
      </c>
      <c r="S161" s="4">
        <v>0</v>
      </c>
      <c r="T161" s="4">
        <v>1843875.6928000001</v>
      </c>
      <c r="U161" s="4">
        <v>5649573.0000999998</v>
      </c>
      <c r="V161" s="4">
        <v>2824786.5000499999</v>
      </c>
      <c r="W161" s="4">
        <v>2824786.5000499999</v>
      </c>
      <c r="X161" s="4">
        <v>68134872.154300004</v>
      </c>
      <c r="Y161" s="5">
        <f t="shared" si="23"/>
        <v>259278758.65815002</v>
      </c>
    </row>
    <row r="162" spans="1:25" ht="24.9" customHeight="1" x14ac:dyDescent="0.25">
      <c r="A162" s="149"/>
      <c r="B162" s="151"/>
      <c r="C162" s="1">
        <v>8</v>
      </c>
      <c r="D162" s="4" t="s">
        <v>220</v>
      </c>
      <c r="E162" s="4">
        <v>104244414.0951</v>
      </c>
      <c r="F162" s="4">
        <v>0</v>
      </c>
      <c r="G162" s="4">
        <v>1030773.616</v>
      </c>
      <c r="H162" s="4">
        <v>3158255.6314000003</v>
      </c>
      <c r="I162" s="4">
        <v>0</v>
      </c>
      <c r="J162" s="4">
        <v>3158255.6314000003</v>
      </c>
      <c r="K162" s="4">
        <v>59456054.024099998</v>
      </c>
      <c r="L162" s="5">
        <f t="shared" si="18"/>
        <v>167889497.36660001</v>
      </c>
      <c r="M162" s="8"/>
      <c r="N162" s="151"/>
      <c r="O162" s="9">
        <v>5</v>
      </c>
      <c r="P162" s="88" t="s">
        <v>61</v>
      </c>
      <c r="Q162" s="4" t="s">
        <v>596</v>
      </c>
      <c r="R162" s="4">
        <v>111932816.7331</v>
      </c>
      <c r="S162" s="4">
        <v>0</v>
      </c>
      <c r="T162" s="4">
        <v>1106796.8988999999</v>
      </c>
      <c r="U162" s="4">
        <v>3391188.409</v>
      </c>
      <c r="V162" s="4">
        <v>1695594.2045</v>
      </c>
      <c r="W162" s="4">
        <v>1695594.2045</v>
      </c>
      <c r="X162" s="4">
        <v>64675678.912199996</v>
      </c>
      <c r="Y162" s="5">
        <f t="shared" si="23"/>
        <v>179410886.74869999</v>
      </c>
    </row>
    <row r="163" spans="1:25" ht="24.9" customHeight="1" x14ac:dyDescent="0.25">
      <c r="A163" s="149"/>
      <c r="B163" s="151"/>
      <c r="C163" s="1">
        <v>9</v>
      </c>
      <c r="D163" s="4" t="s">
        <v>221</v>
      </c>
      <c r="E163" s="4">
        <v>123806048.9527</v>
      </c>
      <c r="F163" s="4">
        <v>0</v>
      </c>
      <c r="G163" s="4">
        <v>1224199.9716</v>
      </c>
      <c r="H163" s="4">
        <v>3750907.4676999999</v>
      </c>
      <c r="I163" s="4">
        <v>0</v>
      </c>
      <c r="J163" s="4">
        <v>3750907.4676999999</v>
      </c>
      <c r="K163" s="4">
        <v>66045053.783</v>
      </c>
      <c r="L163" s="5">
        <f t="shared" si="18"/>
        <v>194826210.17500001</v>
      </c>
      <c r="M163" s="8"/>
      <c r="N163" s="151"/>
      <c r="O163" s="9">
        <v>6</v>
      </c>
      <c r="P163" s="88" t="s">
        <v>61</v>
      </c>
      <c r="Q163" s="4" t="s">
        <v>597</v>
      </c>
      <c r="R163" s="4">
        <v>117888979.236</v>
      </c>
      <c r="S163" s="4">
        <v>0</v>
      </c>
      <c r="T163" s="4">
        <v>1165691.7109000001</v>
      </c>
      <c r="U163" s="4">
        <v>3571640.1284000003</v>
      </c>
      <c r="V163" s="4">
        <v>1785820.0642000001</v>
      </c>
      <c r="W163" s="4">
        <v>1785820.0642000001</v>
      </c>
      <c r="X163" s="4">
        <v>66497919.943000004</v>
      </c>
      <c r="Y163" s="5">
        <f t="shared" si="23"/>
        <v>187338410.95410001</v>
      </c>
    </row>
    <row r="164" spans="1:25" ht="24.9" customHeight="1" x14ac:dyDescent="0.25">
      <c r="A164" s="149"/>
      <c r="B164" s="151"/>
      <c r="C164" s="1">
        <v>10</v>
      </c>
      <c r="D164" s="4" t="s">
        <v>222</v>
      </c>
      <c r="E164" s="4">
        <v>105527578.2527</v>
      </c>
      <c r="F164" s="4">
        <v>0</v>
      </c>
      <c r="G164" s="4">
        <v>1043461.6029000001</v>
      </c>
      <c r="H164" s="4">
        <v>3197131.1957</v>
      </c>
      <c r="I164" s="4">
        <v>0</v>
      </c>
      <c r="J164" s="4">
        <v>3197131.1957</v>
      </c>
      <c r="K164" s="4">
        <v>58013528.548199996</v>
      </c>
      <c r="L164" s="5">
        <f t="shared" si="18"/>
        <v>167781699.5995</v>
      </c>
      <c r="M164" s="8"/>
      <c r="N164" s="151"/>
      <c r="O164" s="9">
        <v>7</v>
      </c>
      <c r="P164" s="88" t="s">
        <v>61</v>
      </c>
      <c r="Q164" s="4" t="s">
        <v>598</v>
      </c>
      <c r="R164" s="4">
        <v>111662988.7332</v>
      </c>
      <c r="S164" s="4">
        <v>0</v>
      </c>
      <c r="T164" s="4">
        <v>1104128.8271999999</v>
      </c>
      <c r="U164" s="4">
        <v>3383013.5268000001</v>
      </c>
      <c r="V164" s="4">
        <v>1691506.7634000001</v>
      </c>
      <c r="W164" s="4">
        <v>1691506.7634000001</v>
      </c>
      <c r="X164" s="4">
        <v>61879054.8706</v>
      </c>
      <c r="Y164" s="5">
        <f t="shared" si="23"/>
        <v>176337679.19440001</v>
      </c>
    </row>
    <row r="165" spans="1:25" ht="24.9" customHeight="1" x14ac:dyDescent="0.25">
      <c r="A165" s="149"/>
      <c r="B165" s="151"/>
      <c r="C165" s="1">
        <v>11</v>
      </c>
      <c r="D165" s="4" t="s">
        <v>223</v>
      </c>
      <c r="E165" s="4">
        <v>152043878.26640001</v>
      </c>
      <c r="F165" s="4">
        <v>0</v>
      </c>
      <c r="G165" s="4">
        <v>1503416.9413999999</v>
      </c>
      <c r="H165" s="4">
        <v>4606418.8562000003</v>
      </c>
      <c r="I165" s="4">
        <v>0</v>
      </c>
      <c r="J165" s="4">
        <v>4606418.8562000003</v>
      </c>
      <c r="K165" s="4">
        <v>83411873.988600001</v>
      </c>
      <c r="L165" s="5">
        <f t="shared" si="18"/>
        <v>241565588.05260003</v>
      </c>
      <c r="M165" s="8"/>
      <c r="N165" s="151"/>
      <c r="O165" s="9">
        <v>8</v>
      </c>
      <c r="P165" s="88" t="s">
        <v>61</v>
      </c>
      <c r="Q165" s="4" t="s">
        <v>599</v>
      </c>
      <c r="R165" s="4">
        <v>99777955.131500006</v>
      </c>
      <c r="S165" s="4">
        <v>0</v>
      </c>
      <c r="T165" s="4">
        <v>986609.06200000003</v>
      </c>
      <c r="U165" s="4">
        <v>3022936.9259000001</v>
      </c>
      <c r="V165" s="4">
        <v>1511468.4629500001</v>
      </c>
      <c r="W165" s="4">
        <v>1511468.4629500001</v>
      </c>
      <c r="X165" s="4">
        <v>56748888.252999999</v>
      </c>
      <c r="Y165" s="5">
        <f t="shared" si="23"/>
        <v>159024920.90945002</v>
      </c>
    </row>
    <row r="166" spans="1:25" ht="24.9" customHeight="1" x14ac:dyDescent="0.25">
      <c r="A166" s="149"/>
      <c r="B166" s="151"/>
      <c r="C166" s="1">
        <v>12</v>
      </c>
      <c r="D166" s="4" t="s">
        <v>224</v>
      </c>
      <c r="E166" s="4">
        <v>107679902.689</v>
      </c>
      <c r="F166" s="4">
        <v>0</v>
      </c>
      <c r="G166" s="4">
        <v>1064743.8870999999</v>
      </c>
      <c r="H166" s="4">
        <v>3262339.3972999998</v>
      </c>
      <c r="I166" s="4">
        <v>0</v>
      </c>
      <c r="J166" s="4">
        <v>3262339.3972999998</v>
      </c>
      <c r="K166" s="4">
        <v>61481156.789800003</v>
      </c>
      <c r="L166" s="5">
        <f t="shared" si="18"/>
        <v>173488142.76319999</v>
      </c>
      <c r="M166" s="8"/>
      <c r="N166" s="151"/>
      <c r="O166" s="9">
        <v>9</v>
      </c>
      <c r="P166" s="88" t="s">
        <v>61</v>
      </c>
      <c r="Q166" s="4" t="s">
        <v>600</v>
      </c>
      <c r="R166" s="4">
        <v>107666157.4866</v>
      </c>
      <c r="S166" s="4">
        <v>0</v>
      </c>
      <c r="T166" s="4">
        <v>1064607.9739000001</v>
      </c>
      <c r="U166" s="4">
        <v>3261922.9638</v>
      </c>
      <c r="V166" s="4">
        <v>1630961.4819</v>
      </c>
      <c r="W166" s="4">
        <v>1630961.4819</v>
      </c>
      <c r="X166" s="4">
        <v>61135369.092699997</v>
      </c>
      <c r="Y166" s="5">
        <f t="shared" si="23"/>
        <v>171497096.03510001</v>
      </c>
    </row>
    <row r="167" spans="1:25" ht="24.9" customHeight="1" x14ac:dyDescent="0.25">
      <c r="A167" s="149"/>
      <c r="B167" s="151"/>
      <c r="C167" s="1">
        <v>13</v>
      </c>
      <c r="D167" s="4" t="s">
        <v>225</v>
      </c>
      <c r="E167" s="4">
        <v>124237527.0368</v>
      </c>
      <c r="F167" s="4">
        <v>0</v>
      </c>
      <c r="G167" s="4">
        <v>1228466.4469000001</v>
      </c>
      <c r="H167" s="4">
        <v>3763979.8045000001</v>
      </c>
      <c r="I167" s="4">
        <v>0</v>
      </c>
      <c r="J167" s="4">
        <v>3763979.8045000001</v>
      </c>
      <c r="K167" s="4">
        <v>74258775.004099995</v>
      </c>
      <c r="L167" s="5">
        <f t="shared" si="18"/>
        <v>203488748.29229999</v>
      </c>
      <c r="M167" s="8"/>
      <c r="N167" s="151"/>
      <c r="O167" s="9">
        <v>10</v>
      </c>
      <c r="P167" s="88" t="s">
        <v>61</v>
      </c>
      <c r="Q167" s="4" t="s">
        <v>601</v>
      </c>
      <c r="R167" s="4">
        <v>118570683.5966</v>
      </c>
      <c r="S167" s="4">
        <v>0</v>
      </c>
      <c r="T167" s="4">
        <v>1172432.4353</v>
      </c>
      <c r="U167" s="4">
        <v>3592293.4810000001</v>
      </c>
      <c r="V167" s="4">
        <v>1796146.7405000001</v>
      </c>
      <c r="W167" s="4">
        <v>1796146.7405000001</v>
      </c>
      <c r="X167" s="4">
        <v>65320253.447499998</v>
      </c>
      <c r="Y167" s="5">
        <f t="shared" si="23"/>
        <v>186859516.21989998</v>
      </c>
    </row>
    <row r="168" spans="1:25" ht="24.9" customHeight="1" x14ac:dyDescent="0.25">
      <c r="A168" s="149"/>
      <c r="B168" s="151"/>
      <c r="C168" s="1">
        <v>14</v>
      </c>
      <c r="D168" s="4" t="s">
        <v>226</v>
      </c>
      <c r="E168" s="4">
        <v>109819500.74680001</v>
      </c>
      <c r="F168" s="4">
        <v>0</v>
      </c>
      <c r="G168" s="4">
        <v>1085900.3322000001</v>
      </c>
      <c r="H168" s="4">
        <v>3327162.0323999999</v>
      </c>
      <c r="I168" s="4">
        <v>0</v>
      </c>
      <c r="J168" s="4">
        <v>3327162.0323999999</v>
      </c>
      <c r="K168" s="4">
        <v>57221622.6906</v>
      </c>
      <c r="L168" s="5">
        <f t="shared" si="18"/>
        <v>171454185.80200002</v>
      </c>
      <c r="M168" s="8"/>
      <c r="N168" s="151"/>
      <c r="O168" s="9">
        <v>11</v>
      </c>
      <c r="P168" s="88" t="s">
        <v>61</v>
      </c>
      <c r="Q168" s="4" t="s">
        <v>602</v>
      </c>
      <c r="R168" s="4">
        <v>115819216.0333</v>
      </c>
      <c r="S168" s="4">
        <v>0</v>
      </c>
      <c r="T168" s="4">
        <v>1145225.7960000001</v>
      </c>
      <c r="U168" s="4">
        <v>3508933.2549000001</v>
      </c>
      <c r="V168" s="4">
        <v>1754466.62745</v>
      </c>
      <c r="W168" s="4">
        <v>1754466.62745</v>
      </c>
      <c r="X168" s="4">
        <v>59441480.635600001</v>
      </c>
      <c r="Y168" s="5">
        <f t="shared" si="23"/>
        <v>178160389.09235001</v>
      </c>
    </row>
    <row r="169" spans="1:25" ht="24.9" customHeight="1" x14ac:dyDescent="0.25">
      <c r="A169" s="149"/>
      <c r="B169" s="151"/>
      <c r="C169" s="1">
        <v>15</v>
      </c>
      <c r="D169" s="4" t="s">
        <v>227</v>
      </c>
      <c r="E169" s="4">
        <v>101064640.7519</v>
      </c>
      <c r="F169" s="4">
        <v>0</v>
      </c>
      <c r="G169" s="4">
        <v>999331.86930000002</v>
      </c>
      <c r="H169" s="4">
        <v>3061919.1787</v>
      </c>
      <c r="I169" s="4">
        <v>0</v>
      </c>
      <c r="J169" s="4">
        <v>3061919.1787</v>
      </c>
      <c r="K169" s="4">
        <v>53114059.163400002</v>
      </c>
      <c r="L169" s="5">
        <f t="shared" si="18"/>
        <v>158239950.96329999</v>
      </c>
      <c r="M169" s="8"/>
      <c r="N169" s="151"/>
      <c r="O169" s="9">
        <v>12</v>
      </c>
      <c r="P169" s="88" t="s">
        <v>61</v>
      </c>
      <c r="Q169" s="4" t="s">
        <v>603</v>
      </c>
      <c r="R169" s="4">
        <v>134769651.91930002</v>
      </c>
      <c r="S169" s="4">
        <v>0</v>
      </c>
      <c r="T169" s="4">
        <v>1332608.5877</v>
      </c>
      <c r="U169" s="4">
        <v>4083067.8152000001</v>
      </c>
      <c r="V169" s="4">
        <v>2041533.9076</v>
      </c>
      <c r="W169" s="4">
        <v>2041533.9076</v>
      </c>
      <c r="X169" s="4">
        <v>73470290.4234</v>
      </c>
      <c r="Y169" s="5">
        <f t="shared" si="23"/>
        <v>211614084.838</v>
      </c>
    </row>
    <row r="170" spans="1:25" ht="24.9" customHeight="1" x14ac:dyDescent="0.25">
      <c r="A170" s="149"/>
      <c r="B170" s="151"/>
      <c r="C170" s="1">
        <v>16</v>
      </c>
      <c r="D170" s="4" t="s">
        <v>228</v>
      </c>
      <c r="E170" s="4">
        <v>148087986.50490001</v>
      </c>
      <c r="F170" s="4">
        <v>0</v>
      </c>
      <c r="G170" s="4">
        <v>1464300.8995999999</v>
      </c>
      <c r="H170" s="4">
        <v>4486568.6220999993</v>
      </c>
      <c r="I170" s="4">
        <v>0</v>
      </c>
      <c r="J170" s="4">
        <v>4486568.6220999993</v>
      </c>
      <c r="K170" s="4">
        <v>66577302.243299998</v>
      </c>
      <c r="L170" s="5">
        <f t="shared" si="18"/>
        <v>220616158.26989999</v>
      </c>
      <c r="M170" s="8"/>
      <c r="N170" s="151"/>
      <c r="O170" s="9">
        <v>13</v>
      </c>
      <c r="P170" s="88" t="s">
        <v>61</v>
      </c>
      <c r="Q170" s="4" t="s">
        <v>604</v>
      </c>
      <c r="R170" s="4">
        <v>138054131.67880002</v>
      </c>
      <c r="S170" s="4">
        <v>0</v>
      </c>
      <c r="T170" s="4">
        <v>1365085.6762999999</v>
      </c>
      <c r="U170" s="4">
        <v>4182576.5206999998</v>
      </c>
      <c r="V170" s="4">
        <v>2091288.2603499999</v>
      </c>
      <c r="W170" s="4">
        <v>2091288.2603499999</v>
      </c>
      <c r="X170" s="4">
        <v>69496843.386199996</v>
      </c>
      <c r="Y170" s="5">
        <f t="shared" si="23"/>
        <v>211007349.00164998</v>
      </c>
    </row>
    <row r="171" spans="1:25" ht="24.9" customHeight="1" x14ac:dyDescent="0.25">
      <c r="A171" s="149"/>
      <c r="B171" s="151"/>
      <c r="C171" s="1">
        <v>17</v>
      </c>
      <c r="D171" s="4" t="s">
        <v>229</v>
      </c>
      <c r="E171" s="4">
        <v>152619723.875</v>
      </c>
      <c r="F171" s="4">
        <v>0</v>
      </c>
      <c r="G171" s="4">
        <v>1509110.9295000001</v>
      </c>
      <c r="H171" s="4">
        <v>4623865.0440999996</v>
      </c>
      <c r="I171" s="4">
        <v>0</v>
      </c>
      <c r="J171" s="4">
        <v>4623865.0440999996</v>
      </c>
      <c r="K171" s="4">
        <v>73226893.414399996</v>
      </c>
      <c r="L171" s="5">
        <f t="shared" si="18"/>
        <v>231979593.26300001</v>
      </c>
      <c r="M171" s="8"/>
      <c r="N171" s="151"/>
      <c r="O171" s="9">
        <v>14</v>
      </c>
      <c r="P171" s="88" t="s">
        <v>61</v>
      </c>
      <c r="Q171" s="4" t="s">
        <v>605</v>
      </c>
      <c r="R171" s="4">
        <v>152862563.20970002</v>
      </c>
      <c r="S171" s="4">
        <v>0</v>
      </c>
      <c r="T171" s="4">
        <v>1511512.1362000001</v>
      </c>
      <c r="U171" s="4">
        <v>4631222.2604</v>
      </c>
      <c r="V171" s="4">
        <v>2315611.1302</v>
      </c>
      <c r="W171" s="4">
        <v>2315611.1302</v>
      </c>
      <c r="X171" s="4">
        <v>71995993.116600007</v>
      </c>
      <c r="Y171" s="5">
        <f t="shared" si="23"/>
        <v>228685679.59270003</v>
      </c>
    </row>
    <row r="172" spans="1:25" ht="24.9" customHeight="1" x14ac:dyDescent="0.25">
      <c r="A172" s="149"/>
      <c r="B172" s="151"/>
      <c r="C172" s="1">
        <v>18</v>
      </c>
      <c r="D172" s="4" t="s">
        <v>230</v>
      </c>
      <c r="E172" s="4">
        <v>84978736.970500007</v>
      </c>
      <c r="F172" s="4">
        <v>0</v>
      </c>
      <c r="G172" s="4">
        <v>840273.70440000005</v>
      </c>
      <c r="H172" s="4">
        <v>2574570.3202</v>
      </c>
      <c r="I172" s="4">
        <v>0</v>
      </c>
      <c r="J172" s="4">
        <v>2574570.3202</v>
      </c>
      <c r="K172" s="4">
        <v>52509972.625100002</v>
      </c>
      <c r="L172" s="5">
        <f t="shared" si="18"/>
        <v>140903553.62020001</v>
      </c>
      <c r="M172" s="8"/>
      <c r="N172" s="151"/>
      <c r="O172" s="9">
        <v>15</v>
      </c>
      <c r="P172" s="88" t="s">
        <v>61</v>
      </c>
      <c r="Q172" s="4" t="s">
        <v>606</v>
      </c>
      <c r="R172" s="4">
        <v>180368320.324</v>
      </c>
      <c r="S172" s="4">
        <v>0</v>
      </c>
      <c r="T172" s="4">
        <v>1783490.3421</v>
      </c>
      <c r="U172" s="4">
        <v>5464554.3200000003</v>
      </c>
      <c r="V172" s="4">
        <v>2732277.16</v>
      </c>
      <c r="W172" s="4">
        <v>2732277.16</v>
      </c>
      <c r="X172" s="4">
        <v>74187968.286500007</v>
      </c>
      <c r="Y172" s="5">
        <f t="shared" si="23"/>
        <v>259072056.1126</v>
      </c>
    </row>
    <row r="173" spans="1:25" ht="24.9" customHeight="1" x14ac:dyDescent="0.25">
      <c r="A173" s="149"/>
      <c r="B173" s="151"/>
      <c r="C173" s="1">
        <v>19</v>
      </c>
      <c r="D173" s="4" t="s">
        <v>231</v>
      </c>
      <c r="E173" s="4">
        <v>114482887.8664</v>
      </c>
      <c r="F173" s="4">
        <v>0</v>
      </c>
      <c r="G173" s="4">
        <v>1132012.121</v>
      </c>
      <c r="H173" s="4">
        <v>3468446.9995999997</v>
      </c>
      <c r="I173" s="4">
        <v>0</v>
      </c>
      <c r="J173" s="4">
        <v>3468446.9995999997</v>
      </c>
      <c r="K173" s="4">
        <v>59119919.299099997</v>
      </c>
      <c r="L173" s="5">
        <f t="shared" si="18"/>
        <v>178203266.2861</v>
      </c>
      <c r="M173" s="8"/>
      <c r="N173" s="151"/>
      <c r="O173" s="9">
        <v>16</v>
      </c>
      <c r="P173" s="88" t="s">
        <v>61</v>
      </c>
      <c r="Q173" s="4" t="s">
        <v>607</v>
      </c>
      <c r="R173" s="4">
        <v>114233066.1398</v>
      </c>
      <c r="S173" s="4">
        <v>0</v>
      </c>
      <c r="T173" s="4">
        <v>1129541.8721</v>
      </c>
      <c r="U173" s="4">
        <v>3460878.2404</v>
      </c>
      <c r="V173" s="4">
        <v>1730439.1202</v>
      </c>
      <c r="W173" s="4">
        <v>1730439.1202</v>
      </c>
      <c r="X173" s="4">
        <v>72277019.179000005</v>
      </c>
      <c r="Y173" s="5">
        <f t="shared" si="23"/>
        <v>189370066.31110001</v>
      </c>
    </row>
    <row r="174" spans="1:25" ht="24.9" customHeight="1" x14ac:dyDescent="0.25">
      <c r="A174" s="149"/>
      <c r="B174" s="151"/>
      <c r="C174" s="1">
        <v>20</v>
      </c>
      <c r="D174" s="4" t="s">
        <v>232</v>
      </c>
      <c r="E174" s="4">
        <v>135478091.7387</v>
      </c>
      <c r="F174" s="4">
        <v>0</v>
      </c>
      <c r="G174" s="4">
        <v>1339613.6736000001</v>
      </c>
      <c r="H174" s="4">
        <v>4104531.1623999998</v>
      </c>
      <c r="I174" s="4">
        <v>0</v>
      </c>
      <c r="J174" s="4">
        <v>4104531.1623999998</v>
      </c>
      <c r="K174" s="4">
        <v>64281154.831100002</v>
      </c>
      <c r="L174" s="5">
        <f t="shared" si="18"/>
        <v>205203391.40579998</v>
      </c>
      <c r="M174" s="8"/>
      <c r="N174" s="151"/>
      <c r="O174" s="9">
        <v>17</v>
      </c>
      <c r="P174" s="88" t="s">
        <v>61</v>
      </c>
      <c r="Q174" s="4" t="s">
        <v>608</v>
      </c>
      <c r="R174" s="4">
        <v>155048641.98910001</v>
      </c>
      <c r="S174" s="4">
        <v>0</v>
      </c>
      <c r="T174" s="4">
        <v>1533128.1849</v>
      </c>
      <c r="U174" s="4">
        <v>4697453.1052000001</v>
      </c>
      <c r="V174" s="4">
        <v>2348726.5526000001</v>
      </c>
      <c r="W174" s="4">
        <v>2348726.5526000001</v>
      </c>
      <c r="X174" s="4">
        <v>78393518.389799997</v>
      </c>
      <c r="Y174" s="5">
        <f t="shared" si="23"/>
        <v>237324015.1164</v>
      </c>
    </row>
    <row r="175" spans="1:25" ht="24.9" customHeight="1" x14ac:dyDescent="0.25">
      <c r="A175" s="149"/>
      <c r="B175" s="151"/>
      <c r="C175" s="1">
        <v>21</v>
      </c>
      <c r="D175" s="4" t="s">
        <v>233</v>
      </c>
      <c r="E175" s="4">
        <v>197288474.95159999</v>
      </c>
      <c r="F175" s="4">
        <v>0</v>
      </c>
      <c r="G175" s="4">
        <v>1950797.6181999999</v>
      </c>
      <c r="H175" s="4">
        <v>5977178.1770000001</v>
      </c>
      <c r="I175" s="4">
        <v>0</v>
      </c>
      <c r="J175" s="4">
        <v>5977178.1770000001</v>
      </c>
      <c r="K175" s="4">
        <v>117880093.0864</v>
      </c>
      <c r="L175" s="5">
        <f t="shared" si="18"/>
        <v>323096543.83319998</v>
      </c>
      <c r="M175" s="8"/>
      <c r="N175" s="151"/>
      <c r="O175" s="9">
        <v>18</v>
      </c>
      <c r="P175" s="88" t="s">
        <v>61</v>
      </c>
      <c r="Q175" s="4" t="s">
        <v>609</v>
      </c>
      <c r="R175" s="4">
        <v>104732026.3256</v>
      </c>
      <c r="S175" s="4">
        <v>0</v>
      </c>
      <c r="T175" s="4">
        <v>1035595.1483999999</v>
      </c>
      <c r="U175" s="4">
        <v>3173028.6442999998</v>
      </c>
      <c r="V175" s="4">
        <v>1586514.3221499999</v>
      </c>
      <c r="W175" s="4">
        <v>1586514.3221499999</v>
      </c>
      <c r="X175" s="4">
        <v>58531063.036799997</v>
      </c>
      <c r="Y175" s="5">
        <f t="shared" si="23"/>
        <v>165885198.83295</v>
      </c>
    </row>
    <row r="176" spans="1:25" ht="24.9" customHeight="1" x14ac:dyDescent="0.25">
      <c r="A176" s="149"/>
      <c r="B176" s="151"/>
      <c r="C176" s="1">
        <v>22</v>
      </c>
      <c r="D176" s="4" t="s">
        <v>234</v>
      </c>
      <c r="E176" s="4">
        <v>123198582.79700001</v>
      </c>
      <c r="F176" s="4">
        <v>0</v>
      </c>
      <c r="G176" s="4">
        <v>1218193.3178999999</v>
      </c>
      <c r="H176" s="4">
        <v>3732503.2834000001</v>
      </c>
      <c r="I176" s="4">
        <v>0</v>
      </c>
      <c r="J176" s="4">
        <v>3732503.2834000001</v>
      </c>
      <c r="K176" s="4">
        <v>62754279.361599997</v>
      </c>
      <c r="L176" s="5">
        <f t="shared" si="18"/>
        <v>190903558.7599</v>
      </c>
      <c r="M176" s="8"/>
      <c r="N176" s="151"/>
      <c r="O176" s="9">
        <v>19</v>
      </c>
      <c r="P176" s="88" t="s">
        <v>61</v>
      </c>
      <c r="Q176" s="4" t="s">
        <v>610</v>
      </c>
      <c r="R176" s="4">
        <v>120534499.67749999</v>
      </c>
      <c r="S176" s="4">
        <v>0</v>
      </c>
      <c r="T176" s="4">
        <v>1191850.7401000001</v>
      </c>
      <c r="U176" s="4">
        <v>3651790.5125000002</v>
      </c>
      <c r="V176" s="4">
        <v>1825895.2562500001</v>
      </c>
      <c r="W176" s="4">
        <v>1825895.2562500001</v>
      </c>
      <c r="X176" s="4">
        <v>66183716.216399997</v>
      </c>
      <c r="Y176" s="5">
        <f t="shared" si="23"/>
        <v>189735961.89024997</v>
      </c>
    </row>
    <row r="177" spans="1:25" ht="24.9" customHeight="1" x14ac:dyDescent="0.25">
      <c r="A177" s="149"/>
      <c r="B177" s="151"/>
      <c r="C177" s="1">
        <v>23</v>
      </c>
      <c r="D177" s="4" t="s">
        <v>235</v>
      </c>
      <c r="E177" s="4">
        <v>114724895.3107</v>
      </c>
      <c r="F177" s="4">
        <v>0</v>
      </c>
      <c r="G177" s="4">
        <v>1134405.1018000001</v>
      </c>
      <c r="H177" s="4">
        <v>3475779.0124000004</v>
      </c>
      <c r="I177" s="4">
        <v>0</v>
      </c>
      <c r="J177" s="4">
        <v>3475779.0124000004</v>
      </c>
      <c r="K177" s="4">
        <v>60966621.828100003</v>
      </c>
      <c r="L177" s="5">
        <f t="shared" si="18"/>
        <v>180301701.25299999</v>
      </c>
      <c r="M177" s="8"/>
      <c r="N177" s="151"/>
      <c r="O177" s="9">
        <v>20</v>
      </c>
      <c r="P177" s="88" t="s">
        <v>61</v>
      </c>
      <c r="Q177" s="4" t="s">
        <v>611</v>
      </c>
      <c r="R177" s="4">
        <v>139023046.30520001</v>
      </c>
      <c r="S177" s="4">
        <v>0</v>
      </c>
      <c r="T177" s="4">
        <v>1374666.3492000001</v>
      </c>
      <c r="U177" s="4">
        <v>4211931.3797000004</v>
      </c>
      <c r="V177" s="4">
        <v>2105965.6898500002</v>
      </c>
      <c r="W177" s="4">
        <v>2105965.6898500002</v>
      </c>
      <c r="X177" s="4">
        <v>69535644.383300006</v>
      </c>
      <c r="Y177" s="5">
        <f t="shared" si="23"/>
        <v>212039322.72755003</v>
      </c>
    </row>
    <row r="178" spans="1:25" ht="24.9" customHeight="1" x14ac:dyDescent="0.25">
      <c r="A178" s="149"/>
      <c r="B178" s="151"/>
      <c r="C178" s="1">
        <v>24</v>
      </c>
      <c r="D178" s="4" t="s">
        <v>236</v>
      </c>
      <c r="E178" s="4">
        <v>111982375.3009</v>
      </c>
      <c r="F178" s="4">
        <v>0</v>
      </c>
      <c r="G178" s="4">
        <v>1107286.9364</v>
      </c>
      <c r="H178" s="4">
        <v>3392689.8670999999</v>
      </c>
      <c r="I178" s="4">
        <v>0</v>
      </c>
      <c r="J178" s="4">
        <v>3392689.8670999999</v>
      </c>
      <c r="K178" s="4">
        <v>60010233.482799999</v>
      </c>
      <c r="L178" s="5">
        <f t="shared" si="18"/>
        <v>176492585.58719999</v>
      </c>
      <c r="M178" s="8"/>
      <c r="N178" s="151"/>
      <c r="O178" s="9">
        <v>21</v>
      </c>
      <c r="P178" s="88" t="s">
        <v>61</v>
      </c>
      <c r="Q178" s="4" t="s">
        <v>612</v>
      </c>
      <c r="R178" s="4">
        <v>130783220.1701</v>
      </c>
      <c r="S178" s="4">
        <v>0</v>
      </c>
      <c r="T178" s="4">
        <v>1293190.5649999999</v>
      </c>
      <c r="U178" s="4">
        <v>3962292.3221</v>
      </c>
      <c r="V178" s="4">
        <v>1981146.16105</v>
      </c>
      <c r="W178" s="4">
        <v>1981146.16105</v>
      </c>
      <c r="X178" s="4">
        <v>68709576.778200001</v>
      </c>
      <c r="Y178" s="5">
        <f t="shared" si="23"/>
        <v>202767133.67435002</v>
      </c>
    </row>
    <row r="179" spans="1:25" ht="24.9" customHeight="1" x14ac:dyDescent="0.25">
      <c r="A179" s="149"/>
      <c r="B179" s="151"/>
      <c r="C179" s="1">
        <v>25</v>
      </c>
      <c r="D179" s="4" t="s">
        <v>237</v>
      </c>
      <c r="E179" s="4">
        <v>128070748.54099999</v>
      </c>
      <c r="F179" s="4">
        <v>0</v>
      </c>
      <c r="G179" s="4">
        <v>1266369.5194000001</v>
      </c>
      <c r="H179" s="4">
        <v>3880113.5417999998</v>
      </c>
      <c r="I179" s="4">
        <v>0</v>
      </c>
      <c r="J179" s="4">
        <v>3880113.5417999998</v>
      </c>
      <c r="K179" s="4">
        <v>77895243.816400006</v>
      </c>
      <c r="L179" s="5">
        <f t="shared" si="18"/>
        <v>211112475.41860002</v>
      </c>
      <c r="M179" s="8"/>
      <c r="N179" s="151"/>
      <c r="O179" s="9">
        <v>22</v>
      </c>
      <c r="P179" s="88" t="s">
        <v>61</v>
      </c>
      <c r="Q179" s="4" t="s">
        <v>613</v>
      </c>
      <c r="R179" s="4">
        <v>154605804.61300001</v>
      </c>
      <c r="S179" s="4">
        <v>0</v>
      </c>
      <c r="T179" s="4">
        <v>1528749.3883</v>
      </c>
      <c r="U179" s="4">
        <v>4684036.6199999992</v>
      </c>
      <c r="V179" s="4">
        <v>2342018.3099999996</v>
      </c>
      <c r="W179" s="4">
        <v>2342018.3099999996</v>
      </c>
      <c r="X179" s="4">
        <v>77053337.572999999</v>
      </c>
      <c r="Y179" s="5">
        <f t="shared" si="23"/>
        <v>235529909.88429999</v>
      </c>
    </row>
    <row r="180" spans="1:25" ht="24.9" customHeight="1" x14ac:dyDescent="0.25">
      <c r="A180" s="149"/>
      <c r="B180" s="151"/>
      <c r="C180" s="1">
        <v>26</v>
      </c>
      <c r="D180" s="4" t="s">
        <v>238</v>
      </c>
      <c r="E180" s="4">
        <v>111325374.4307</v>
      </c>
      <c r="F180" s="4">
        <v>0</v>
      </c>
      <c r="G180" s="4">
        <v>1100790.4813000001</v>
      </c>
      <c r="H180" s="4">
        <v>3372784.9473000001</v>
      </c>
      <c r="I180" s="4">
        <v>0</v>
      </c>
      <c r="J180" s="4">
        <v>3372784.9473000001</v>
      </c>
      <c r="K180" s="4">
        <v>58597089.921400003</v>
      </c>
      <c r="L180" s="5">
        <f t="shared" si="18"/>
        <v>174396039.7807</v>
      </c>
      <c r="M180" s="8"/>
      <c r="N180" s="151"/>
      <c r="O180" s="9">
        <v>23</v>
      </c>
      <c r="P180" s="88" t="s">
        <v>61</v>
      </c>
      <c r="Q180" s="4" t="s">
        <v>614</v>
      </c>
      <c r="R180" s="4">
        <v>113067107.1648</v>
      </c>
      <c r="S180" s="4">
        <v>0</v>
      </c>
      <c r="T180" s="4">
        <v>1118012.8155</v>
      </c>
      <c r="U180" s="4">
        <v>3425553.5994000002</v>
      </c>
      <c r="V180" s="4">
        <v>1712776.7997000001</v>
      </c>
      <c r="W180" s="4">
        <v>1712776.7997000001</v>
      </c>
      <c r="X180" s="4">
        <v>74406715.936900005</v>
      </c>
      <c r="Y180" s="5">
        <f t="shared" si="23"/>
        <v>190304612.71690002</v>
      </c>
    </row>
    <row r="181" spans="1:25" ht="24.9" customHeight="1" x14ac:dyDescent="0.25">
      <c r="A181" s="149"/>
      <c r="B181" s="152"/>
      <c r="C181" s="1">
        <v>27</v>
      </c>
      <c r="D181" s="4" t="s">
        <v>239</v>
      </c>
      <c r="E181" s="4">
        <v>107970674.37909999</v>
      </c>
      <c r="F181" s="4">
        <v>0</v>
      </c>
      <c r="G181" s="4">
        <v>1067619.0511</v>
      </c>
      <c r="H181" s="4">
        <v>3271148.8029</v>
      </c>
      <c r="I181" s="4">
        <v>0</v>
      </c>
      <c r="J181" s="4">
        <v>3271148.8029</v>
      </c>
      <c r="K181" s="4">
        <v>58951078.728399999</v>
      </c>
      <c r="L181" s="5">
        <f t="shared" si="18"/>
        <v>171260520.96149999</v>
      </c>
      <c r="M181" s="8"/>
      <c r="N181" s="151"/>
      <c r="O181" s="9">
        <v>24</v>
      </c>
      <c r="P181" s="88" t="s">
        <v>61</v>
      </c>
      <c r="Q181" s="4" t="s">
        <v>615</v>
      </c>
      <c r="R181" s="4">
        <v>92018678.386999995</v>
      </c>
      <c r="S181" s="4">
        <v>0</v>
      </c>
      <c r="T181" s="4">
        <v>909884.97259999998</v>
      </c>
      <c r="U181" s="4">
        <v>2787856.9007999999</v>
      </c>
      <c r="V181" s="4">
        <v>1393928.4504</v>
      </c>
      <c r="W181" s="4">
        <v>1393928.4504</v>
      </c>
      <c r="X181" s="4">
        <v>55704354.164099999</v>
      </c>
      <c r="Y181" s="5">
        <f t="shared" si="23"/>
        <v>150026845.97409999</v>
      </c>
    </row>
    <row r="182" spans="1:25" ht="24.9" customHeight="1" x14ac:dyDescent="0.25">
      <c r="A182" s="1"/>
      <c r="B182" s="156" t="s">
        <v>829</v>
      </c>
      <c r="C182" s="157"/>
      <c r="D182" s="11"/>
      <c r="E182" s="11">
        <f>SUM(E155:E181)</f>
        <v>3335647594.4754992</v>
      </c>
      <c r="F182" s="11">
        <f t="shared" ref="F182:K182" si="24">SUM(F155:F181)</f>
        <v>0</v>
      </c>
      <c r="G182" s="11">
        <f t="shared" si="24"/>
        <v>32983038.588799998</v>
      </c>
      <c r="H182" s="11">
        <f t="shared" si="24"/>
        <v>101058918.9919</v>
      </c>
      <c r="I182" s="11">
        <f t="shared" si="24"/>
        <v>0</v>
      </c>
      <c r="J182" s="11">
        <f t="shared" si="24"/>
        <v>101058918.9919</v>
      </c>
      <c r="K182" s="11">
        <f t="shared" si="24"/>
        <v>1786897907.6159999</v>
      </c>
      <c r="L182" s="6">
        <f t="shared" si="18"/>
        <v>5256587459.6721992</v>
      </c>
      <c r="M182" s="8"/>
      <c r="N182" s="152"/>
      <c r="O182" s="9">
        <v>25</v>
      </c>
      <c r="P182" s="88" t="s">
        <v>61</v>
      </c>
      <c r="Q182" s="4" t="s">
        <v>616</v>
      </c>
      <c r="R182" s="4">
        <v>102572364.6714</v>
      </c>
      <c r="S182" s="4">
        <v>0</v>
      </c>
      <c r="T182" s="4">
        <v>1014240.3136</v>
      </c>
      <c r="U182" s="4">
        <v>3107598.1494999998</v>
      </c>
      <c r="V182" s="4">
        <v>1553799.0747499999</v>
      </c>
      <c r="W182" s="4">
        <v>1553799.0747499999</v>
      </c>
      <c r="X182" s="4">
        <v>55456786.932599999</v>
      </c>
      <c r="Y182" s="5">
        <f t="shared" si="23"/>
        <v>160597190.99235001</v>
      </c>
    </row>
    <row r="183" spans="1:25" ht="24.9" customHeight="1" x14ac:dyDescent="0.25">
      <c r="A183" s="149">
        <v>9</v>
      </c>
      <c r="B183" s="150" t="s">
        <v>918</v>
      </c>
      <c r="C183" s="1">
        <v>1</v>
      </c>
      <c r="D183" s="4" t="s">
        <v>240</v>
      </c>
      <c r="E183" s="4">
        <v>114463255.0053</v>
      </c>
      <c r="F183" s="4">
        <v>-2141737.0099999998</v>
      </c>
      <c r="G183" s="4">
        <v>1131817.9902999999</v>
      </c>
      <c r="H183" s="4">
        <v>3467852.1899000001</v>
      </c>
      <c r="I183" s="4">
        <v>1733926.0949500001</v>
      </c>
      <c r="J183" s="4">
        <v>1733926.0949500001</v>
      </c>
      <c r="K183" s="4">
        <v>63668448.065800004</v>
      </c>
      <c r="L183" s="5">
        <f t="shared" si="18"/>
        <v>178855710.14635</v>
      </c>
      <c r="M183" s="8"/>
      <c r="N183" s="1"/>
      <c r="O183" s="157"/>
      <c r="P183" s="158"/>
      <c r="Q183" s="11"/>
      <c r="R183" s="11">
        <f>SUM(R158:R182)</f>
        <v>3133553658.3890009</v>
      </c>
      <c r="S183" s="11">
        <f t="shared" ref="S183:Y183" si="25">SUM(S158:S182)</f>
        <v>1E-4</v>
      </c>
      <c r="T183" s="11">
        <f t="shared" si="25"/>
        <v>30984724.346900005</v>
      </c>
      <c r="U183" s="11">
        <f t="shared" si="25"/>
        <v>94936151.482500017</v>
      </c>
      <c r="V183" s="11">
        <f t="shared" si="25"/>
        <v>47468075.741250008</v>
      </c>
      <c r="W183" s="11">
        <f t="shared" si="25"/>
        <v>47468075.741250008</v>
      </c>
      <c r="X183" s="11">
        <f t="shared" si="25"/>
        <v>1654325656.5143995</v>
      </c>
      <c r="Y183" s="11">
        <f t="shared" si="25"/>
        <v>4866332114.9916496</v>
      </c>
    </row>
    <row r="184" spans="1:25" ht="24.9" customHeight="1" x14ac:dyDescent="0.25">
      <c r="A184" s="149"/>
      <c r="B184" s="151"/>
      <c r="C184" s="1">
        <v>2</v>
      </c>
      <c r="D184" s="4" t="s">
        <v>241</v>
      </c>
      <c r="E184" s="4">
        <v>143878922.9375</v>
      </c>
      <c r="F184" s="4">
        <v>-2141737.0099999998</v>
      </c>
      <c r="G184" s="4">
        <v>1422681.4833</v>
      </c>
      <c r="H184" s="4">
        <v>4359048.1326000001</v>
      </c>
      <c r="I184" s="4">
        <v>2179524.0663000001</v>
      </c>
      <c r="J184" s="4">
        <v>2179524.0663000001</v>
      </c>
      <c r="K184" s="4">
        <v>64557356.416199997</v>
      </c>
      <c r="L184" s="5">
        <f t="shared" si="18"/>
        <v>209896747.8933</v>
      </c>
      <c r="M184" s="8"/>
      <c r="N184" s="150">
        <v>27</v>
      </c>
      <c r="O184" s="9">
        <v>1</v>
      </c>
      <c r="P184" s="88" t="s">
        <v>62</v>
      </c>
      <c r="Q184" s="4" t="s">
        <v>617</v>
      </c>
      <c r="R184" s="4">
        <v>115159506.72479999</v>
      </c>
      <c r="S184" s="4">
        <v>-5788847.5199999996</v>
      </c>
      <c r="T184" s="4">
        <v>1138702.5597000001</v>
      </c>
      <c r="U184" s="4">
        <v>3488946.2785999998</v>
      </c>
      <c r="V184" s="4">
        <v>0</v>
      </c>
      <c r="W184" s="4">
        <v>3488946.2785999998</v>
      </c>
      <c r="X184" s="4">
        <v>74396400.268399999</v>
      </c>
      <c r="Y184" s="5">
        <f t="shared" ref="Y184" si="26">R184+S184+T184+W184+X184</f>
        <v>188394708.31150001</v>
      </c>
    </row>
    <row r="185" spans="1:25" ht="24.9" customHeight="1" x14ac:dyDescent="0.25">
      <c r="A185" s="149"/>
      <c r="B185" s="151"/>
      <c r="C185" s="1">
        <v>3</v>
      </c>
      <c r="D185" s="4" t="s">
        <v>242</v>
      </c>
      <c r="E185" s="4">
        <v>137734497.21259999</v>
      </c>
      <c r="F185" s="4">
        <v>-2141737.0099999998</v>
      </c>
      <c r="G185" s="4">
        <v>1361925.1158</v>
      </c>
      <c r="H185" s="4">
        <v>4172892.6699000001</v>
      </c>
      <c r="I185" s="4">
        <v>2086446.33495</v>
      </c>
      <c r="J185" s="4">
        <v>2086446.33495</v>
      </c>
      <c r="K185" s="4">
        <v>81465312.656100005</v>
      </c>
      <c r="L185" s="5">
        <f t="shared" si="18"/>
        <v>220506444.30945</v>
      </c>
      <c r="M185" s="8"/>
      <c r="N185" s="151"/>
      <c r="O185" s="9">
        <v>2</v>
      </c>
      <c r="P185" s="88" t="s">
        <v>62</v>
      </c>
      <c r="Q185" s="4" t="s">
        <v>618</v>
      </c>
      <c r="R185" s="4">
        <v>118884570.0291</v>
      </c>
      <c r="S185" s="4">
        <v>-5788847.5199999996</v>
      </c>
      <c r="T185" s="4">
        <v>1175536.1588999999</v>
      </c>
      <c r="U185" s="4">
        <v>3601803.1856999998</v>
      </c>
      <c r="V185" s="4">
        <v>0</v>
      </c>
      <c r="W185" s="4">
        <v>3601803.1856999998</v>
      </c>
      <c r="X185" s="4">
        <v>81277813.3389</v>
      </c>
      <c r="Y185" s="5">
        <f t="shared" ref="Y185:Y203" si="27">R185+S185+T185+W185+X185</f>
        <v>199150875.19260001</v>
      </c>
    </row>
    <row r="186" spans="1:25" ht="24.9" customHeight="1" x14ac:dyDescent="0.25">
      <c r="A186" s="149"/>
      <c r="B186" s="151"/>
      <c r="C186" s="1">
        <v>4</v>
      </c>
      <c r="D186" s="4" t="s">
        <v>243</v>
      </c>
      <c r="E186" s="4">
        <v>88868709.438900009</v>
      </c>
      <c r="F186" s="4">
        <v>-2141737.0099999998</v>
      </c>
      <c r="G186" s="4">
        <v>878737.93310000002</v>
      </c>
      <c r="H186" s="4">
        <v>2692423.4211999997</v>
      </c>
      <c r="I186" s="4">
        <v>1346211.7105999999</v>
      </c>
      <c r="J186" s="4">
        <v>1346211.7105999999</v>
      </c>
      <c r="K186" s="4">
        <v>47864492.660400003</v>
      </c>
      <c r="L186" s="5">
        <f t="shared" si="18"/>
        <v>136816414.73299998</v>
      </c>
      <c r="M186" s="8"/>
      <c r="N186" s="151"/>
      <c r="O186" s="9">
        <v>3</v>
      </c>
      <c r="P186" s="88" t="s">
        <v>62</v>
      </c>
      <c r="Q186" s="4" t="s">
        <v>619</v>
      </c>
      <c r="R186" s="4">
        <v>182729519.75119999</v>
      </c>
      <c r="S186" s="4">
        <v>-5788847.5199999996</v>
      </c>
      <c r="T186" s="4">
        <v>1806837.9918</v>
      </c>
      <c r="U186" s="4">
        <v>5536090.7323000003</v>
      </c>
      <c r="V186" s="4">
        <v>0</v>
      </c>
      <c r="W186" s="4">
        <v>5536090.7323000003</v>
      </c>
      <c r="X186" s="4">
        <v>120119157.8607</v>
      </c>
      <c r="Y186" s="5">
        <f t="shared" si="27"/>
        <v>304402758.81599998</v>
      </c>
    </row>
    <row r="187" spans="1:25" ht="24.9" customHeight="1" x14ac:dyDescent="0.25">
      <c r="A187" s="149"/>
      <c r="B187" s="151"/>
      <c r="C187" s="1">
        <v>5</v>
      </c>
      <c r="D187" s="4" t="s">
        <v>244</v>
      </c>
      <c r="E187" s="4">
        <v>106160035.79110001</v>
      </c>
      <c r="F187" s="4">
        <v>-2141737.0099999998</v>
      </c>
      <c r="G187" s="4">
        <v>1049715.3724</v>
      </c>
      <c r="H187" s="4">
        <v>3216292.5348999999</v>
      </c>
      <c r="I187" s="4">
        <v>1608146.2674499999</v>
      </c>
      <c r="J187" s="4">
        <v>1608146.2674499999</v>
      </c>
      <c r="K187" s="4">
        <v>58188510.140900001</v>
      </c>
      <c r="L187" s="5">
        <f t="shared" si="18"/>
        <v>164864670.56185001</v>
      </c>
      <c r="M187" s="8"/>
      <c r="N187" s="151"/>
      <c r="O187" s="9">
        <v>4</v>
      </c>
      <c r="P187" s="88" t="s">
        <v>62</v>
      </c>
      <c r="Q187" s="4" t="s">
        <v>620</v>
      </c>
      <c r="R187" s="4">
        <v>120146193.2121</v>
      </c>
      <c r="S187" s="4">
        <v>-5788847.5199999996</v>
      </c>
      <c r="T187" s="4">
        <v>1188011.1477000001</v>
      </c>
      <c r="U187" s="4">
        <v>3640026.1307999999</v>
      </c>
      <c r="V187" s="4">
        <v>0</v>
      </c>
      <c r="W187" s="4">
        <v>3640026.1307999999</v>
      </c>
      <c r="X187" s="4">
        <v>71654603.722800002</v>
      </c>
      <c r="Y187" s="5">
        <f t="shared" si="27"/>
        <v>190839986.6934</v>
      </c>
    </row>
    <row r="188" spans="1:25" ht="24.9" customHeight="1" x14ac:dyDescent="0.25">
      <c r="A188" s="149"/>
      <c r="B188" s="151"/>
      <c r="C188" s="1">
        <v>6</v>
      </c>
      <c r="D188" s="4" t="s">
        <v>245</v>
      </c>
      <c r="E188" s="4">
        <v>122129246.87820001</v>
      </c>
      <c r="F188" s="4">
        <v>-2141737.0099999998</v>
      </c>
      <c r="G188" s="4">
        <v>1207619.6746</v>
      </c>
      <c r="H188" s="4">
        <v>3700105.9964999999</v>
      </c>
      <c r="I188" s="4">
        <v>1850052.9982499999</v>
      </c>
      <c r="J188" s="4">
        <v>1850052.9982499999</v>
      </c>
      <c r="K188" s="4">
        <v>67096010.060400002</v>
      </c>
      <c r="L188" s="5">
        <f t="shared" si="18"/>
        <v>190141192.60145003</v>
      </c>
      <c r="M188" s="8"/>
      <c r="N188" s="151"/>
      <c r="O188" s="9">
        <v>5</v>
      </c>
      <c r="P188" s="88" t="s">
        <v>62</v>
      </c>
      <c r="Q188" s="4" t="s">
        <v>621</v>
      </c>
      <c r="R188" s="4">
        <v>107672454.93869999</v>
      </c>
      <c r="S188" s="4">
        <v>-5788847.5199999996</v>
      </c>
      <c r="T188" s="4">
        <v>1064670.2434</v>
      </c>
      <c r="U188" s="4">
        <v>3262113.7555</v>
      </c>
      <c r="V188" s="4">
        <v>0</v>
      </c>
      <c r="W188" s="4">
        <v>3262113.7555</v>
      </c>
      <c r="X188" s="4">
        <v>69830394.525399998</v>
      </c>
      <c r="Y188" s="5">
        <f t="shared" si="27"/>
        <v>176040785.94299999</v>
      </c>
    </row>
    <row r="189" spans="1:25" ht="24.9" customHeight="1" x14ac:dyDescent="0.25">
      <c r="A189" s="149"/>
      <c r="B189" s="151"/>
      <c r="C189" s="1">
        <v>7</v>
      </c>
      <c r="D189" s="4" t="s">
        <v>246</v>
      </c>
      <c r="E189" s="4">
        <v>140014741.61759999</v>
      </c>
      <c r="F189" s="4">
        <v>-2141737.0099999998</v>
      </c>
      <c r="G189" s="4">
        <v>1384472.2786000001</v>
      </c>
      <c r="H189" s="4">
        <v>4241976.4168999996</v>
      </c>
      <c r="I189" s="4">
        <v>2120988.2084499998</v>
      </c>
      <c r="J189" s="4">
        <v>2120988.2084499998</v>
      </c>
      <c r="K189" s="4">
        <v>69480022.049400002</v>
      </c>
      <c r="L189" s="5">
        <f t="shared" si="18"/>
        <v>210858487.14405003</v>
      </c>
      <c r="M189" s="8"/>
      <c r="N189" s="151"/>
      <c r="O189" s="9">
        <v>6</v>
      </c>
      <c r="P189" s="88" t="s">
        <v>62</v>
      </c>
      <c r="Q189" s="4" t="s">
        <v>622</v>
      </c>
      <c r="R189" s="4">
        <v>81903722.143700004</v>
      </c>
      <c r="S189" s="4">
        <v>-5788847.5199999996</v>
      </c>
      <c r="T189" s="4">
        <v>809867.81480000005</v>
      </c>
      <c r="U189" s="4">
        <v>2481407.6986999996</v>
      </c>
      <c r="V189" s="4">
        <v>0</v>
      </c>
      <c r="W189" s="4">
        <v>2481407.6986999996</v>
      </c>
      <c r="X189" s="4">
        <v>53846914.216600001</v>
      </c>
      <c r="Y189" s="5">
        <f t="shared" si="27"/>
        <v>133253064.3538</v>
      </c>
    </row>
    <row r="190" spans="1:25" ht="24.9" customHeight="1" x14ac:dyDescent="0.25">
      <c r="A190" s="149"/>
      <c r="B190" s="151"/>
      <c r="C190" s="1">
        <v>8</v>
      </c>
      <c r="D190" s="4" t="s">
        <v>247</v>
      </c>
      <c r="E190" s="4">
        <v>110913229.23720001</v>
      </c>
      <c r="F190" s="4">
        <v>-2141737.0099999998</v>
      </c>
      <c r="G190" s="4">
        <v>1096715.1703999999</v>
      </c>
      <c r="H190" s="4">
        <v>3360298.3322000001</v>
      </c>
      <c r="I190" s="4">
        <v>1680149.1661</v>
      </c>
      <c r="J190" s="4">
        <v>1680149.1661</v>
      </c>
      <c r="K190" s="4">
        <v>68531225.203400001</v>
      </c>
      <c r="L190" s="5">
        <f t="shared" si="18"/>
        <v>180079581.76710001</v>
      </c>
      <c r="M190" s="8"/>
      <c r="N190" s="151"/>
      <c r="O190" s="9">
        <v>7</v>
      </c>
      <c r="P190" s="88" t="s">
        <v>62</v>
      </c>
      <c r="Q190" s="4" t="s">
        <v>804</v>
      </c>
      <c r="R190" s="4">
        <v>79788698.765900001</v>
      </c>
      <c r="S190" s="4">
        <v>-5788847.5199999996</v>
      </c>
      <c r="T190" s="4">
        <v>788954.36510000005</v>
      </c>
      <c r="U190" s="4">
        <v>2417329.594</v>
      </c>
      <c r="V190" s="4">
        <v>0</v>
      </c>
      <c r="W190" s="4">
        <v>2417329.594</v>
      </c>
      <c r="X190" s="4">
        <v>54515387.9168</v>
      </c>
      <c r="Y190" s="5">
        <f t="shared" si="27"/>
        <v>131721523.12180001</v>
      </c>
    </row>
    <row r="191" spans="1:25" ht="24.9" customHeight="1" x14ac:dyDescent="0.25">
      <c r="A191" s="149"/>
      <c r="B191" s="151"/>
      <c r="C191" s="1">
        <v>9</v>
      </c>
      <c r="D191" s="4" t="s">
        <v>248</v>
      </c>
      <c r="E191" s="4">
        <v>118219831.1733</v>
      </c>
      <c r="F191" s="4">
        <v>-2141737.0099999998</v>
      </c>
      <c r="G191" s="4">
        <v>1168963.1902000001</v>
      </c>
      <c r="H191" s="4">
        <v>3581663.8309000004</v>
      </c>
      <c r="I191" s="4">
        <v>1790831.9154500002</v>
      </c>
      <c r="J191" s="4">
        <v>1790831.9154500002</v>
      </c>
      <c r="K191" s="4">
        <v>70251683.908500001</v>
      </c>
      <c r="L191" s="5">
        <f t="shared" si="18"/>
        <v>189289573.17745</v>
      </c>
      <c r="M191" s="8"/>
      <c r="N191" s="151"/>
      <c r="O191" s="9">
        <v>8</v>
      </c>
      <c r="P191" s="88" t="s">
        <v>62</v>
      </c>
      <c r="Q191" s="4" t="s">
        <v>623</v>
      </c>
      <c r="R191" s="4">
        <v>179162141.7288</v>
      </c>
      <c r="S191" s="4">
        <v>-5788847.5199999996</v>
      </c>
      <c r="T191" s="4">
        <v>1771563.5919999999</v>
      </c>
      <c r="U191" s="4">
        <v>5428011.1596999997</v>
      </c>
      <c r="V191" s="4">
        <v>0</v>
      </c>
      <c r="W191" s="4">
        <v>5428011.1596999997</v>
      </c>
      <c r="X191" s="4">
        <v>119876229.8788</v>
      </c>
      <c r="Y191" s="5">
        <f t="shared" si="27"/>
        <v>300449098.83930004</v>
      </c>
    </row>
    <row r="192" spans="1:25" ht="24.9" customHeight="1" x14ac:dyDescent="0.25">
      <c r="A192" s="149"/>
      <c r="B192" s="151"/>
      <c r="C192" s="1">
        <v>10</v>
      </c>
      <c r="D192" s="4" t="s">
        <v>249</v>
      </c>
      <c r="E192" s="4">
        <v>92570734.996600002</v>
      </c>
      <c r="F192" s="4">
        <v>-2141737.0099999998</v>
      </c>
      <c r="G192" s="4">
        <v>915343.7341</v>
      </c>
      <c r="H192" s="4">
        <v>2804582.3618999999</v>
      </c>
      <c r="I192" s="4">
        <v>1402291.18095</v>
      </c>
      <c r="J192" s="4">
        <v>1402291.18095</v>
      </c>
      <c r="K192" s="4">
        <v>54585921.909400001</v>
      </c>
      <c r="L192" s="5">
        <f t="shared" si="18"/>
        <v>147332554.81105</v>
      </c>
      <c r="M192" s="8"/>
      <c r="N192" s="151"/>
      <c r="O192" s="9">
        <v>9</v>
      </c>
      <c r="P192" s="88" t="s">
        <v>62</v>
      </c>
      <c r="Q192" s="4" t="s">
        <v>624</v>
      </c>
      <c r="R192" s="4">
        <v>106623752.7676</v>
      </c>
      <c r="S192" s="4">
        <v>-5788847.5199999996</v>
      </c>
      <c r="T192" s="4">
        <v>1054300.6274999999</v>
      </c>
      <c r="U192" s="4">
        <v>3230341.6018000003</v>
      </c>
      <c r="V192" s="4">
        <v>0</v>
      </c>
      <c r="W192" s="4">
        <v>3230341.6018000003</v>
      </c>
      <c r="X192" s="4">
        <v>61584620.306599997</v>
      </c>
      <c r="Y192" s="5">
        <f t="shared" si="27"/>
        <v>166704167.78349999</v>
      </c>
    </row>
    <row r="193" spans="1:25" ht="24.9" customHeight="1" x14ac:dyDescent="0.25">
      <c r="A193" s="149"/>
      <c r="B193" s="151"/>
      <c r="C193" s="1">
        <v>11</v>
      </c>
      <c r="D193" s="4" t="s">
        <v>250</v>
      </c>
      <c r="E193" s="4">
        <v>126311462.6117</v>
      </c>
      <c r="F193" s="4">
        <v>-2141737.0099999998</v>
      </c>
      <c r="G193" s="4">
        <v>1248973.6184</v>
      </c>
      <c r="H193" s="4">
        <v>3826813.0869</v>
      </c>
      <c r="I193" s="4">
        <v>1913406.54345</v>
      </c>
      <c r="J193" s="4">
        <v>1913406.54345</v>
      </c>
      <c r="K193" s="4">
        <v>66140043.465000004</v>
      </c>
      <c r="L193" s="5">
        <f t="shared" si="18"/>
        <v>193472149.22854999</v>
      </c>
      <c r="M193" s="8"/>
      <c r="N193" s="151"/>
      <c r="O193" s="9">
        <v>10</v>
      </c>
      <c r="P193" s="88" t="s">
        <v>62</v>
      </c>
      <c r="Q193" s="4" t="s">
        <v>625</v>
      </c>
      <c r="R193" s="4">
        <v>133215953.29619999</v>
      </c>
      <c r="S193" s="4">
        <v>-5788847.5199999996</v>
      </c>
      <c r="T193" s="4">
        <v>1317245.5434000001</v>
      </c>
      <c r="U193" s="4">
        <v>4035995.9652</v>
      </c>
      <c r="V193" s="4">
        <v>0</v>
      </c>
      <c r="W193" s="4">
        <v>4035995.9652</v>
      </c>
      <c r="X193" s="4">
        <v>86065800.148699999</v>
      </c>
      <c r="Y193" s="5">
        <f t="shared" si="27"/>
        <v>218846147.43349999</v>
      </c>
    </row>
    <row r="194" spans="1:25" ht="24.9" customHeight="1" x14ac:dyDescent="0.25">
      <c r="A194" s="149"/>
      <c r="B194" s="151"/>
      <c r="C194" s="1">
        <v>12</v>
      </c>
      <c r="D194" s="4" t="s">
        <v>251</v>
      </c>
      <c r="E194" s="4">
        <v>109004243.13790001</v>
      </c>
      <c r="F194" s="4">
        <v>-2141737.0099999998</v>
      </c>
      <c r="G194" s="4">
        <v>1077839.027</v>
      </c>
      <c r="H194" s="4">
        <v>3302462.4649</v>
      </c>
      <c r="I194" s="4">
        <v>1651231.23245</v>
      </c>
      <c r="J194" s="4">
        <v>1651231.23245</v>
      </c>
      <c r="K194" s="4">
        <v>58821416.260399997</v>
      </c>
      <c r="L194" s="5">
        <f t="shared" si="18"/>
        <v>168412992.64775002</v>
      </c>
      <c r="M194" s="8"/>
      <c r="N194" s="151"/>
      <c r="O194" s="9">
        <v>11</v>
      </c>
      <c r="P194" s="88" t="s">
        <v>62</v>
      </c>
      <c r="Q194" s="4" t="s">
        <v>626</v>
      </c>
      <c r="R194" s="4">
        <v>102776166.26439999</v>
      </c>
      <c r="S194" s="4">
        <v>-5788847.5199999996</v>
      </c>
      <c r="T194" s="4">
        <v>1016255.5132</v>
      </c>
      <c r="U194" s="4">
        <v>3113772.6532999999</v>
      </c>
      <c r="V194" s="4">
        <v>0</v>
      </c>
      <c r="W194" s="4">
        <v>3113772.6532999999</v>
      </c>
      <c r="X194" s="4">
        <v>67747230.847299993</v>
      </c>
      <c r="Y194" s="5">
        <f t="shared" si="27"/>
        <v>168864577.75819999</v>
      </c>
    </row>
    <row r="195" spans="1:25" ht="24.9" customHeight="1" x14ac:dyDescent="0.25">
      <c r="A195" s="149"/>
      <c r="B195" s="151"/>
      <c r="C195" s="1">
        <v>13</v>
      </c>
      <c r="D195" s="4" t="s">
        <v>252</v>
      </c>
      <c r="E195" s="4">
        <v>120139146.33130001</v>
      </c>
      <c r="F195" s="4">
        <v>-2141737.0099999998</v>
      </c>
      <c r="G195" s="4">
        <v>1187941.4678</v>
      </c>
      <c r="H195" s="4">
        <v>3639812.6338999998</v>
      </c>
      <c r="I195" s="4">
        <v>1819906.3169499999</v>
      </c>
      <c r="J195" s="4">
        <v>1819906.3169499999</v>
      </c>
      <c r="K195" s="4">
        <v>67554452.276199996</v>
      </c>
      <c r="L195" s="5">
        <f t="shared" si="18"/>
        <v>188559709.38225001</v>
      </c>
      <c r="M195" s="8"/>
      <c r="N195" s="151"/>
      <c r="O195" s="9">
        <v>12</v>
      </c>
      <c r="P195" s="88" t="s">
        <v>62</v>
      </c>
      <c r="Q195" s="4" t="s">
        <v>627</v>
      </c>
      <c r="R195" s="4">
        <v>92853770.479900002</v>
      </c>
      <c r="S195" s="4">
        <v>-5788847.5199999996</v>
      </c>
      <c r="T195" s="4">
        <v>918142.402</v>
      </c>
      <c r="U195" s="4">
        <v>2813157.3865</v>
      </c>
      <c r="V195" s="4">
        <v>0</v>
      </c>
      <c r="W195" s="4">
        <v>2813157.3865</v>
      </c>
      <c r="X195" s="4">
        <v>62785061.300499998</v>
      </c>
      <c r="Y195" s="5">
        <f t="shared" si="27"/>
        <v>153581284.04890001</v>
      </c>
    </row>
    <row r="196" spans="1:25" ht="24.9" customHeight="1" x14ac:dyDescent="0.25">
      <c r="A196" s="149"/>
      <c r="B196" s="151"/>
      <c r="C196" s="1">
        <v>14</v>
      </c>
      <c r="D196" s="4" t="s">
        <v>253</v>
      </c>
      <c r="E196" s="4">
        <v>113740105.141</v>
      </c>
      <c r="F196" s="4">
        <v>-2141737.0099999998</v>
      </c>
      <c r="G196" s="4">
        <v>1124667.4509000001</v>
      </c>
      <c r="H196" s="4">
        <v>3445943.1777000003</v>
      </c>
      <c r="I196" s="4">
        <v>1722971.5888500002</v>
      </c>
      <c r="J196" s="4">
        <v>1722971.5888500002</v>
      </c>
      <c r="K196" s="4">
        <v>65819935.238799997</v>
      </c>
      <c r="L196" s="5">
        <f t="shared" si="18"/>
        <v>180265942.40954998</v>
      </c>
      <c r="M196" s="8"/>
      <c r="N196" s="151"/>
      <c r="O196" s="9">
        <v>13</v>
      </c>
      <c r="P196" s="88" t="s">
        <v>62</v>
      </c>
      <c r="Q196" s="4" t="s">
        <v>850</v>
      </c>
      <c r="R196" s="4">
        <v>83731628.474099994</v>
      </c>
      <c r="S196" s="4">
        <v>-5788847.5199999996</v>
      </c>
      <c r="T196" s="4">
        <v>827942.23759999999</v>
      </c>
      <c r="U196" s="4">
        <v>2536787.1212999998</v>
      </c>
      <c r="V196" s="4">
        <v>0</v>
      </c>
      <c r="W196" s="4">
        <v>2536787.1212999998</v>
      </c>
      <c r="X196" s="4">
        <v>55601112.919200003</v>
      </c>
      <c r="Y196" s="5">
        <f t="shared" si="27"/>
        <v>136908623.2322</v>
      </c>
    </row>
    <row r="197" spans="1:25" ht="24.9" customHeight="1" x14ac:dyDescent="0.25">
      <c r="A197" s="149"/>
      <c r="B197" s="151"/>
      <c r="C197" s="1">
        <v>15</v>
      </c>
      <c r="D197" s="4" t="s">
        <v>254</v>
      </c>
      <c r="E197" s="4">
        <v>129014854.76890001</v>
      </c>
      <c r="F197" s="4">
        <v>-2141737.0099999998</v>
      </c>
      <c r="G197" s="4">
        <v>1275704.8857</v>
      </c>
      <c r="H197" s="4">
        <v>3908716.7897000001</v>
      </c>
      <c r="I197" s="4">
        <v>1954358.39485</v>
      </c>
      <c r="J197" s="4">
        <v>1954358.39485</v>
      </c>
      <c r="K197" s="4">
        <v>70366118.7333</v>
      </c>
      <c r="L197" s="5">
        <f t="shared" si="18"/>
        <v>200469299.77275002</v>
      </c>
      <c r="M197" s="8"/>
      <c r="N197" s="151"/>
      <c r="O197" s="9">
        <v>14</v>
      </c>
      <c r="P197" s="88" t="s">
        <v>62</v>
      </c>
      <c r="Q197" s="4" t="s">
        <v>628</v>
      </c>
      <c r="R197" s="4">
        <v>96260140.3671</v>
      </c>
      <c r="S197" s="4">
        <v>-5788847.5199999996</v>
      </c>
      <c r="T197" s="4">
        <v>951824.74600000004</v>
      </c>
      <c r="U197" s="4">
        <v>2916358.9534</v>
      </c>
      <c r="V197" s="4">
        <v>0</v>
      </c>
      <c r="W197" s="4">
        <v>2916358.9534</v>
      </c>
      <c r="X197" s="4">
        <v>57651239.516400002</v>
      </c>
      <c r="Y197" s="5">
        <f t="shared" si="27"/>
        <v>151990716.06290001</v>
      </c>
    </row>
    <row r="198" spans="1:25" ht="24.9" customHeight="1" x14ac:dyDescent="0.25">
      <c r="A198" s="149"/>
      <c r="B198" s="151"/>
      <c r="C198" s="1">
        <v>16</v>
      </c>
      <c r="D198" s="4" t="s">
        <v>255</v>
      </c>
      <c r="E198" s="4">
        <v>121251831.0777</v>
      </c>
      <c r="F198" s="4">
        <v>-2141737.0099999998</v>
      </c>
      <c r="G198" s="4">
        <v>1198943.7463</v>
      </c>
      <c r="H198" s="4">
        <v>3673523.2447000002</v>
      </c>
      <c r="I198" s="4">
        <v>1836761.6223500001</v>
      </c>
      <c r="J198" s="4">
        <v>1836761.6223500001</v>
      </c>
      <c r="K198" s="4">
        <v>67478115.531900004</v>
      </c>
      <c r="L198" s="5">
        <f t="shared" si="18"/>
        <v>189623914.96824998</v>
      </c>
      <c r="M198" s="8"/>
      <c r="N198" s="151"/>
      <c r="O198" s="9">
        <v>15</v>
      </c>
      <c r="P198" s="88" t="s">
        <v>62</v>
      </c>
      <c r="Q198" s="4" t="s">
        <v>629</v>
      </c>
      <c r="R198" s="4">
        <v>100824617.0229</v>
      </c>
      <c r="S198" s="4">
        <v>-5788847.5199999996</v>
      </c>
      <c r="T198" s="4">
        <v>996958.50349999999</v>
      </c>
      <c r="U198" s="4">
        <v>3054647.2658000002</v>
      </c>
      <c r="V198" s="4">
        <v>0</v>
      </c>
      <c r="W198" s="4">
        <v>3054647.2658000002</v>
      </c>
      <c r="X198" s="4">
        <v>67240287.385100007</v>
      </c>
      <c r="Y198" s="5">
        <f t="shared" si="27"/>
        <v>166327662.6573</v>
      </c>
    </row>
    <row r="199" spans="1:25" ht="24.9" customHeight="1" x14ac:dyDescent="0.25">
      <c r="A199" s="149"/>
      <c r="B199" s="151"/>
      <c r="C199" s="1">
        <v>17</v>
      </c>
      <c r="D199" s="4" t="s">
        <v>256</v>
      </c>
      <c r="E199" s="4">
        <v>121729833.27440001</v>
      </c>
      <c r="F199" s="4">
        <v>-2141737.0099999998</v>
      </c>
      <c r="G199" s="4">
        <v>1203670.2542999999</v>
      </c>
      <c r="H199" s="4">
        <v>3688005.1058</v>
      </c>
      <c r="I199" s="4">
        <v>1844002.5529</v>
      </c>
      <c r="J199" s="4">
        <v>1844002.5529</v>
      </c>
      <c r="K199" s="4">
        <v>70929295.524700001</v>
      </c>
      <c r="L199" s="5">
        <f t="shared" si="18"/>
        <v>193565064.59630001</v>
      </c>
      <c r="M199" s="8"/>
      <c r="N199" s="151"/>
      <c r="O199" s="9">
        <v>16</v>
      </c>
      <c r="P199" s="88" t="s">
        <v>62</v>
      </c>
      <c r="Q199" s="4" t="s">
        <v>630</v>
      </c>
      <c r="R199" s="4">
        <v>122250151.4135</v>
      </c>
      <c r="S199" s="4">
        <v>-5788847.5199999996</v>
      </c>
      <c r="T199" s="4">
        <v>1208815.1843000001</v>
      </c>
      <c r="U199" s="4">
        <v>3703768.9979000003</v>
      </c>
      <c r="V199" s="4">
        <v>0</v>
      </c>
      <c r="W199" s="4">
        <v>3703768.9979000003</v>
      </c>
      <c r="X199" s="4">
        <v>78265534.480000004</v>
      </c>
      <c r="Y199" s="5">
        <f t="shared" si="27"/>
        <v>199639422.5557</v>
      </c>
    </row>
    <row r="200" spans="1:25" ht="24.9" customHeight="1" x14ac:dyDescent="0.25">
      <c r="A200" s="149"/>
      <c r="B200" s="152"/>
      <c r="C200" s="1">
        <v>18</v>
      </c>
      <c r="D200" s="4" t="s">
        <v>257</v>
      </c>
      <c r="E200" s="4">
        <v>134242264.28479999</v>
      </c>
      <c r="F200" s="4">
        <v>-2141737.0099999998</v>
      </c>
      <c r="G200" s="4">
        <v>1327393.7542000001</v>
      </c>
      <c r="H200" s="4">
        <v>4067089.7410999998</v>
      </c>
      <c r="I200" s="4">
        <v>2033544.8705499999</v>
      </c>
      <c r="J200" s="4">
        <v>2033544.8705499999</v>
      </c>
      <c r="K200" s="4">
        <v>72952711.2905</v>
      </c>
      <c r="L200" s="5">
        <f t="shared" ref="L200:L263" si="28">E200+F200+G200+H200-I200+K200</f>
        <v>208414177.19005001</v>
      </c>
      <c r="M200" s="8"/>
      <c r="N200" s="151"/>
      <c r="O200" s="9">
        <v>17</v>
      </c>
      <c r="P200" s="88" t="s">
        <v>62</v>
      </c>
      <c r="Q200" s="4" t="s">
        <v>851</v>
      </c>
      <c r="R200" s="4">
        <v>102626560.67210001</v>
      </c>
      <c r="S200" s="4">
        <v>-5788847.5199999996</v>
      </c>
      <c r="T200" s="4">
        <v>1014776.2061</v>
      </c>
      <c r="U200" s="4">
        <v>3109240.1063999999</v>
      </c>
      <c r="V200" s="4">
        <v>0</v>
      </c>
      <c r="W200" s="4">
        <v>3109240.1063999999</v>
      </c>
      <c r="X200" s="4">
        <v>61479604.564400002</v>
      </c>
      <c r="Y200" s="5">
        <f t="shared" si="27"/>
        <v>162441334.02900001</v>
      </c>
    </row>
    <row r="201" spans="1:25" ht="24.9" customHeight="1" x14ac:dyDescent="0.25">
      <c r="A201" s="1"/>
      <c r="B201" s="156" t="s">
        <v>830</v>
      </c>
      <c r="C201" s="157"/>
      <c r="D201" s="11"/>
      <c r="E201" s="11">
        <f>SUM(E183:E200)</f>
        <v>2150386944.9159999</v>
      </c>
      <c r="F201" s="11">
        <f t="shared" ref="F201:K201" si="29">SUM(F183:F200)</f>
        <v>-38551266.179999977</v>
      </c>
      <c r="G201" s="11">
        <f t="shared" si="29"/>
        <v>21263126.147399995</v>
      </c>
      <c r="H201" s="11">
        <f t="shared" si="29"/>
        <v>65149502.131600007</v>
      </c>
      <c r="I201" s="11">
        <f t="shared" si="29"/>
        <v>32574751.065800004</v>
      </c>
      <c r="J201" s="11">
        <f t="shared" si="29"/>
        <v>32574751.065800004</v>
      </c>
      <c r="K201" s="11">
        <f t="shared" si="29"/>
        <v>1185751071.3913002</v>
      </c>
      <c r="L201" s="6">
        <f t="shared" si="28"/>
        <v>3351424627.3404999</v>
      </c>
      <c r="M201" s="8"/>
      <c r="N201" s="151"/>
      <c r="O201" s="9">
        <v>18</v>
      </c>
      <c r="P201" s="88" t="s">
        <v>62</v>
      </c>
      <c r="Q201" s="4" t="s">
        <v>631</v>
      </c>
      <c r="R201" s="4">
        <v>95380712.185800001</v>
      </c>
      <c r="S201" s="4">
        <v>-5788847.5199999996</v>
      </c>
      <c r="T201" s="4">
        <v>943128.9192</v>
      </c>
      <c r="U201" s="4">
        <v>2889715.2332000001</v>
      </c>
      <c r="V201" s="4">
        <v>0</v>
      </c>
      <c r="W201" s="4">
        <v>2889715.2332000001</v>
      </c>
      <c r="X201" s="4">
        <v>63964274.2126</v>
      </c>
      <c r="Y201" s="5">
        <f t="shared" si="27"/>
        <v>157388983.03080001</v>
      </c>
    </row>
    <row r="202" spans="1:25" ht="24.9" customHeight="1" x14ac:dyDescent="0.25">
      <c r="A202" s="149">
        <v>10</v>
      </c>
      <c r="B202" s="150" t="s">
        <v>919</v>
      </c>
      <c r="C202" s="1">
        <v>1</v>
      </c>
      <c r="D202" s="4" t="s">
        <v>258</v>
      </c>
      <c r="E202" s="4">
        <v>94004647.293799996</v>
      </c>
      <c r="F202" s="4">
        <v>0</v>
      </c>
      <c r="G202" s="4">
        <v>929522.32550000004</v>
      </c>
      <c r="H202" s="4">
        <v>2848025.0885999999</v>
      </c>
      <c r="I202" s="4">
        <v>1424012.5443</v>
      </c>
      <c r="J202" s="4">
        <v>1424012.5443</v>
      </c>
      <c r="K202" s="4">
        <v>61741347.229800001</v>
      </c>
      <c r="L202" s="5">
        <f t="shared" si="28"/>
        <v>158099529.39339998</v>
      </c>
      <c r="M202" s="8"/>
      <c r="N202" s="151"/>
      <c r="O202" s="9">
        <v>19</v>
      </c>
      <c r="P202" s="88" t="s">
        <v>62</v>
      </c>
      <c r="Q202" s="4" t="s">
        <v>852</v>
      </c>
      <c r="R202" s="4">
        <v>90596625.381599993</v>
      </c>
      <c r="S202" s="4">
        <v>-5788847.5199999996</v>
      </c>
      <c r="T202" s="4">
        <v>895823.64630000002</v>
      </c>
      <c r="U202" s="4">
        <v>2744773.4709000001</v>
      </c>
      <c r="V202" s="4">
        <v>0</v>
      </c>
      <c r="W202" s="4">
        <v>2744773.4709000001</v>
      </c>
      <c r="X202" s="4">
        <v>56346345.113700002</v>
      </c>
      <c r="Y202" s="5">
        <f t="shared" si="27"/>
        <v>144794720.0925</v>
      </c>
    </row>
    <row r="203" spans="1:25" ht="24.9" customHeight="1" x14ac:dyDescent="0.25">
      <c r="A203" s="149"/>
      <c r="B203" s="151"/>
      <c r="C203" s="1">
        <v>2</v>
      </c>
      <c r="D203" s="4" t="s">
        <v>259</v>
      </c>
      <c r="E203" s="4">
        <v>102461335.72040001</v>
      </c>
      <c r="F203" s="4">
        <v>0</v>
      </c>
      <c r="G203" s="4">
        <v>1013142.4541</v>
      </c>
      <c r="H203" s="4">
        <v>3104234.3451999999</v>
      </c>
      <c r="I203" s="4">
        <v>1552117.1725999999</v>
      </c>
      <c r="J203" s="4">
        <v>1552117.1725999999</v>
      </c>
      <c r="K203" s="4">
        <v>66787304.436999999</v>
      </c>
      <c r="L203" s="5">
        <f t="shared" si="28"/>
        <v>171813899.7841</v>
      </c>
      <c r="M203" s="8"/>
      <c r="N203" s="152"/>
      <c r="O203" s="9">
        <v>20</v>
      </c>
      <c r="P203" s="88" t="s">
        <v>62</v>
      </c>
      <c r="Q203" s="4" t="s">
        <v>853</v>
      </c>
      <c r="R203" s="4">
        <v>122878964.48630001</v>
      </c>
      <c r="S203" s="4">
        <v>-5788847.5199999996</v>
      </c>
      <c r="T203" s="4">
        <v>1215032.9172</v>
      </c>
      <c r="U203" s="4">
        <v>3722819.9220999996</v>
      </c>
      <c r="V203" s="4">
        <v>0</v>
      </c>
      <c r="W203" s="4">
        <v>3722819.9220999996</v>
      </c>
      <c r="X203" s="4">
        <v>81718401.4727</v>
      </c>
      <c r="Y203" s="5">
        <f t="shared" si="27"/>
        <v>203746371.27829999</v>
      </c>
    </row>
    <row r="204" spans="1:25" ht="24.9" customHeight="1" x14ac:dyDescent="0.25">
      <c r="A204" s="149"/>
      <c r="B204" s="151"/>
      <c r="C204" s="1">
        <v>3</v>
      </c>
      <c r="D204" s="4" t="s">
        <v>260</v>
      </c>
      <c r="E204" s="4">
        <v>87587557.241099998</v>
      </c>
      <c r="F204" s="4">
        <v>0</v>
      </c>
      <c r="G204" s="4">
        <v>866069.8406</v>
      </c>
      <c r="H204" s="4">
        <v>2653608.8123999997</v>
      </c>
      <c r="I204" s="4">
        <v>1326804.4061999999</v>
      </c>
      <c r="J204" s="4">
        <v>1326804.4061999999</v>
      </c>
      <c r="K204" s="4">
        <v>59201428.335699998</v>
      </c>
      <c r="L204" s="5">
        <f t="shared" si="28"/>
        <v>148981859.82359999</v>
      </c>
      <c r="M204" s="8"/>
      <c r="N204" s="1"/>
      <c r="O204" s="157"/>
      <c r="P204" s="158"/>
      <c r="Q204" s="11"/>
      <c r="R204" s="11">
        <f>SUM(R184:R203)</f>
        <v>2235465850.1058006</v>
      </c>
      <c r="S204" s="11">
        <f t="shared" ref="S204:Y204" si="30">SUM(S184:S203)</f>
        <v>-115776950.39999995</v>
      </c>
      <c r="T204" s="11">
        <f t="shared" si="30"/>
        <v>22104390.319699999</v>
      </c>
      <c r="U204" s="11">
        <f t="shared" si="30"/>
        <v>67727107.213099986</v>
      </c>
      <c r="V204" s="11">
        <f t="shared" si="30"/>
        <v>0</v>
      </c>
      <c r="W204" s="11">
        <f t="shared" si="30"/>
        <v>67727107.213099986</v>
      </c>
      <c r="X204" s="11">
        <f t="shared" si="30"/>
        <v>1445966413.9955997</v>
      </c>
      <c r="Y204" s="11">
        <f t="shared" si="30"/>
        <v>3655486811.2342</v>
      </c>
    </row>
    <row r="205" spans="1:25" ht="33.75" customHeight="1" x14ac:dyDescent="0.25">
      <c r="A205" s="149"/>
      <c r="B205" s="151"/>
      <c r="C205" s="1">
        <v>4</v>
      </c>
      <c r="D205" s="4" t="s">
        <v>261</v>
      </c>
      <c r="E205" s="4">
        <v>125879157.3031</v>
      </c>
      <c r="F205" s="4">
        <v>0</v>
      </c>
      <c r="G205" s="4">
        <v>1244698.9632999999</v>
      </c>
      <c r="H205" s="4">
        <v>3813715.6880000001</v>
      </c>
      <c r="I205" s="4">
        <v>1906857.844</v>
      </c>
      <c r="J205" s="4">
        <v>1906857.844</v>
      </c>
      <c r="K205" s="4">
        <v>76496269.880099997</v>
      </c>
      <c r="L205" s="5">
        <f t="shared" si="28"/>
        <v>205526983.9905</v>
      </c>
      <c r="M205" s="8"/>
      <c r="N205" s="150">
        <v>28</v>
      </c>
      <c r="O205" s="9">
        <v>1</v>
      </c>
      <c r="P205" s="88" t="s">
        <v>63</v>
      </c>
      <c r="Q205" s="91" t="s">
        <v>632</v>
      </c>
      <c r="R205" s="4">
        <v>118445443.09280001</v>
      </c>
      <c r="S205" s="4">
        <v>-2620951.4900000002</v>
      </c>
      <c r="T205" s="4">
        <v>1171194.0514</v>
      </c>
      <c r="U205" s="4">
        <v>3588499.1143</v>
      </c>
      <c r="V205" s="4">
        <v>1794249.55715</v>
      </c>
      <c r="W205" s="4">
        <v>1794249.55715</v>
      </c>
      <c r="X205" s="4">
        <v>70307556.348900005</v>
      </c>
      <c r="Y205" s="5">
        <f t="shared" ref="Y205" si="31">R205+S205+T205+W205+X205</f>
        <v>189097491.56025004</v>
      </c>
    </row>
    <row r="206" spans="1:25" ht="24.9" customHeight="1" x14ac:dyDescent="0.25">
      <c r="A206" s="149"/>
      <c r="B206" s="151"/>
      <c r="C206" s="1">
        <v>5</v>
      </c>
      <c r="D206" s="4" t="s">
        <v>262</v>
      </c>
      <c r="E206" s="4">
        <v>114530472.9894</v>
      </c>
      <c r="F206" s="4">
        <v>0</v>
      </c>
      <c r="G206" s="4">
        <v>1132482.6449</v>
      </c>
      <c r="H206" s="4">
        <v>3469888.6689999998</v>
      </c>
      <c r="I206" s="4">
        <v>1734944.3344999999</v>
      </c>
      <c r="J206" s="4">
        <v>1734944.3344999999</v>
      </c>
      <c r="K206" s="4">
        <v>75248733.473000005</v>
      </c>
      <c r="L206" s="5">
        <f t="shared" si="28"/>
        <v>192646633.4418</v>
      </c>
      <c r="M206" s="8"/>
      <c r="N206" s="151"/>
      <c r="O206" s="9">
        <v>2</v>
      </c>
      <c r="P206" s="88" t="s">
        <v>63</v>
      </c>
      <c r="Q206" s="91" t="s">
        <v>633</v>
      </c>
      <c r="R206" s="4">
        <v>125296282.91340001</v>
      </c>
      <c r="S206" s="4">
        <v>-2620951.4900000002</v>
      </c>
      <c r="T206" s="4">
        <v>1238935.4742999999</v>
      </c>
      <c r="U206" s="4">
        <v>3796056.5515999999</v>
      </c>
      <c r="V206" s="4">
        <v>1898028.2757999999</v>
      </c>
      <c r="W206" s="4">
        <v>1898028.2757999999</v>
      </c>
      <c r="X206" s="4">
        <v>75703566.030000001</v>
      </c>
      <c r="Y206" s="5">
        <f t="shared" ref="Y206:Y222" si="32">R206+S206+T206+W206+X206</f>
        <v>201515861.20350003</v>
      </c>
    </row>
    <row r="207" spans="1:25" ht="24.9" customHeight="1" x14ac:dyDescent="0.25">
      <c r="A207" s="149"/>
      <c r="B207" s="151"/>
      <c r="C207" s="1">
        <v>6</v>
      </c>
      <c r="D207" s="4" t="s">
        <v>263</v>
      </c>
      <c r="E207" s="4">
        <v>117318227.8493</v>
      </c>
      <c r="F207" s="4">
        <v>0</v>
      </c>
      <c r="G207" s="4">
        <v>1160048.0947</v>
      </c>
      <c r="H207" s="4">
        <v>3554348.2782999999</v>
      </c>
      <c r="I207" s="4">
        <v>1777174.1391499999</v>
      </c>
      <c r="J207" s="4">
        <v>1777174.1391499999</v>
      </c>
      <c r="K207" s="4">
        <v>75642366.776999995</v>
      </c>
      <c r="L207" s="5">
        <f t="shared" si="28"/>
        <v>195897816.86014998</v>
      </c>
      <c r="M207" s="8"/>
      <c r="N207" s="151"/>
      <c r="O207" s="9">
        <v>3</v>
      </c>
      <c r="P207" s="88" t="s">
        <v>63</v>
      </c>
      <c r="Q207" s="91" t="s">
        <v>634</v>
      </c>
      <c r="R207" s="4">
        <v>127561929.302</v>
      </c>
      <c r="S207" s="4">
        <v>-2620951.4900000002</v>
      </c>
      <c r="T207" s="4">
        <v>1261338.2912000001</v>
      </c>
      <c r="U207" s="4">
        <v>3864698.0277999998</v>
      </c>
      <c r="V207" s="4">
        <v>1932349.0138999999</v>
      </c>
      <c r="W207" s="4">
        <v>1932349.0138999999</v>
      </c>
      <c r="X207" s="4">
        <v>77909880.698899999</v>
      </c>
      <c r="Y207" s="5">
        <f t="shared" si="32"/>
        <v>206044545.81599998</v>
      </c>
    </row>
    <row r="208" spans="1:25" ht="24.9" customHeight="1" x14ac:dyDescent="0.25">
      <c r="A208" s="149"/>
      <c r="B208" s="151"/>
      <c r="C208" s="1">
        <v>7</v>
      </c>
      <c r="D208" s="4" t="s">
        <v>264</v>
      </c>
      <c r="E208" s="4">
        <v>124378969.4971</v>
      </c>
      <c r="F208" s="4">
        <v>0</v>
      </c>
      <c r="G208" s="4">
        <v>1229865.0364999999</v>
      </c>
      <c r="H208" s="4">
        <v>3768265.0360000003</v>
      </c>
      <c r="I208" s="4">
        <v>1884132.5180000002</v>
      </c>
      <c r="J208" s="4">
        <v>1884132.5180000002</v>
      </c>
      <c r="K208" s="4">
        <v>72839838.2359</v>
      </c>
      <c r="L208" s="5">
        <f t="shared" si="28"/>
        <v>200332805.28749999</v>
      </c>
      <c r="M208" s="8"/>
      <c r="N208" s="151"/>
      <c r="O208" s="9">
        <v>4</v>
      </c>
      <c r="P208" s="88" t="s">
        <v>63</v>
      </c>
      <c r="Q208" s="91" t="s">
        <v>854</v>
      </c>
      <c r="R208" s="4">
        <v>94614871.623199999</v>
      </c>
      <c r="S208" s="4">
        <v>-2620951.4900000002</v>
      </c>
      <c r="T208" s="4">
        <v>935556.25210000004</v>
      </c>
      <c r="U208" s="4">
        <v>2866512.8362999996</v>
      </c>
      <c r="V208" s="4">
        <v>1433256.4181499998</v>
      </c>
      <c r="W208" s="4">
        <v>1433256.4181499998</v>
      </c>
      <c r="X208" s="4">
        <v>57235697.239799999</v>
      </c>
      <c r="Y208" s="5">
        <f t="shared" si="32"/>
        <v>151598430.04324999</v>
      </c>
    </row>
    <row r="209" spans="1:25" ht="24.9" customHeight="1" x14ac:dyDescent="0.25">
      <c r="A209" s="149"/>
      <c r="B209" s="151"/>
      <c r="C209" s="1">
        <v>8</v>
      </c>
      <c r="D209" s="4" t="s">
        <v>265</v>
      </c>
      <c r="E209" s="4">
        <v>116980240.45209999</v>
      </c>
      <c r="F209" s="4">
        <v>0</v>
      </c>
      <c r="G209" s="4">
        <v>1156706.0595</v>
      </c>
      <c r="H209" s="4">
        <v>3544108.3953999998</v>
      </c>
      <c r="I209" s="4">
        <v>1772054.1976999999</v>
      </c>
      <c r="J209" s="4">
        <v>1772054.1976999999</v>
      </c>
      <c r="K209" s="4">
        <v>69878731.706599995</v>
      </c>
      <c r="L209" s="5">
        <f t="shared" si="28"/>
        <v>189787732.41589999</v>
      </c>
      <c r="M209" s="8"/>
      <c r="N209" s="151"/>
      <c r="O209" s="9">
        <v>5</v>
      </c>
      <c r="P209" s="88" t="s">
        <v>63</v>
      </c>
      <c r="Q209" s="4" t="s">
        <v>635</v>
      </c>
      <c r="R209" s="4">
        <v>99144934.96800001</v>
      </c>
      <c r="S209" s="4">
        <v>-2620951.4900000002</v>
      </c>
      <c r="T209" s="4">
        <v>980349.72919999994</v>
      </c>
      <c r="U209" s="4">
        <v>3003758.5408999999</v>
      </c>
      <c r="V209" s="4">
        <v>1501879.27045</v>
      </c>
      <c r="W209" s="4">
        <v>1501879.27045</v>
      </c>
      <c r="X209" s="4">
        <v>64146913.974699996</v>
      </c>
      <c r="Y209" s="5">
        <f t="shared" si="32"/>
        <v>163153126.45235002</v>
      </c>
    </row>
    <row r="210" spans="1:25" ht="24.9" customHeight="1" x14ac:dyDescent="0.25">
      <c r="A210" s="149"/>
      <c r="B210" s="151"/>
      <c r="C210" s="1">
        <v>9</v>
      </c>
      <c r="D210" s="4" t="s">
        <v>266</v>
      </c>
      <c r="E210" s="4">
        <v>110069785.56460001</v>
      </c>
      <c r="F210" s="4">
        <v>0</v>
      </c>
      <c r="G210" s="4">
        <v>1088375.1601</v>
      </c>
      <c r="H210" s="4">
        <v>3334744.8217000002</v>
      </c>
      <c r="I210" s="4">
        <v>1667372.4108500001</v>
      </c>
      <c r="J210" s="4">
        <v>1667372.4108500001</v>
      </c>
      <c r="K210" s="4">
        <v>67286515.816499993</v>
      </c>
      <c r="L210" s="5">
        <f t="shared" si="28"/>
        <v>180112048.95205</v>
      </c>
      <c r="M210" s="8"/>
      <c r="N210" s="151"/>
      <c r="O210" s="9">
        <v>6</v>
      </c>
      <c r="P210" s="88" t="s">
        <v>63</v>
      </c>
      <c r="Q210" s="4" t="s">
        <v>636</v>
      </c>
      <c r="R210" s="4">
        <v>152362449.86429998</v>
      </c>
      <c r="S210" s="4">
        <v>-2620951.4900000002</v>
      </c>
      <c r="T210" s="4">
        <v>1506566.9920999999</v>
      </c>
      <c r="U210" s="4">
        <v>4616070.5057000006</v>
      </c>
      <c r="V210" s="4">
        <v>2308035.2528500003</v>
      </c>
      <c r="W210" s="4">
        <v>2308035.2528500003</v>
      </c>
      <c r="X210" s="4">
        <v>95303552.319199994</v>
      </c>
      <c r="Y210" s="5">
        <f t="shared" si="32"/>
        <v>248859652.93844998</v>
      </c>
    </row>
    <row r="211" spans="1:25" ht="24.9" customHeight="1" x14ac:dyDescent="0.25">
      <c r="A211" s="149"/>
      <c r="B211" s="151"/>
      <c r="C211" s="1">
        <v>10</v>
      </c>
      <c r="D211" s="4" t="s">
        <v>267</v>
      </c>
      <c r="E211" s="4">
        <v>123082587.3488</v>
      </c>
      <c r="F211" s="4">
        <v>0</v>
      </c>
      <c r="G211" s="4">
        <v>1217046.3495</v>
      </c>
      <c r="H211" s="4">
        <v>3728989.0110000004</v>
      </c>
      <c r="I211" s="4">
        <v>1864494.5055000002</v>
      </c>
      <c r="J211" s="4">
        <v>1864494.5055000002</v>
      </c>
      <c r="K211" s="4">
        <v>79033236.524299994</v>
      </c>
      <c r="L211" s="5">
        <f t="shared" si="28"/>
        <v>205197364.7281</v>
      </c>
      <c r="M211" s="8"/>
      <c r="N211" s="151"/>
      <c r="O211" s="9">
        <v>7</v>
      </c>
      <c r="P211" s="88" t="s">
        <v>63</v>
      </c>
      <c r="Q211" s="4" t="s">
        <v>637</v>
      </c>
      <c r="R211" s="4">
        <v>107306065.48030001</v>
      </c>
      <c r="S211" s="4">
        <v>-2620951.4900000002</v>
      </c>
      <c r="T211" s="4">
        <v>1061047.3674000001</v>
      </c>
      <c r="U211" s="4">
        <v>3251013.3854</v>
      </c>
      <c r="V211" s="4">
        <v>1625506.6927</v>
      </c>
      <c r="W211" s="4">
        <v>1625506.6927</v>
      </c>
      <c r="X211" s="4">
        <v>63786598.918200001</v>
      </c>
      <c r="Y211" s="5">
        <f t="shared" si="32"/>
        <v>171158266.96860003</v>
      </c>
    </row>
    <row r="212" spans="1:25" ht="24.9" customHeight="1" x14ac:dyDescent="0.25">
      <c r="A212" s="149"/>
      <c r="B212" s="151"/>
      <c r="C212" s="1">
        <v>11</v>
      </c>
      <c r="D212" s="4" t="s">
        <v>268</v>
      </c>
      <c r="E212" s="4">
        <v>103427308.7826</v>
      </c>
      <c r="F212" s="4">
        <v>0</v>
      </c>
      <c r="G212" s="4">
        <v>1022694.0407</v>
      </c>
      <c r="H212" s="4">
        <v>3133500.0847</v>
      </c>
      <c r="I212" s="4">
        <v>1566750.04235</v>
      </c>
      <c r="J212" s="4">
        <v>1566750.04235</v>
      </c>
      <c r="K212" s="4">
        <v>61524848.912600003</v>
      </c>
      <c r="L212" s="5">
        <f t="shared" si="28"/>
        <v>167541601.77825001</v>
      </c>
      <c r="M212" s="8"/>
      <c r="N212" s="151"/>
      <c r="O212" s="9">
        <v>8</v>
      </c>
      <c r="P212" s="88" t="s">
        <v>63</v>
      </c>
      <c r="Q212" s="4" t="s">
        <v>638</v>
      </c>
      <c r="R212" s="4">
        <v>108111352.42119999</v>
      </c>
      <c r="S212" s="4">
        <v>-2620951.4900000002</v>
      </c>
      <c r="T212" s="4">
        <v>1069010.0821</v>
      </c>
      <c r="U212" s="4">
        <v>3275410.8751000003</v>
      </c>
      <c r="V212" s="4">
        <v>1637705.4375500001</v>
      </c>
      <c r="W212" s="4">
        <v>1637705.4375500001</v>
      </c>
      <c r="X212" s="4">
        <v>70436611.839200005</v>
      </c>
      <c r="Y212" s="5">
        <f t="shared" si="32"/>
        <v>178633728.29005</v>
      </c>
    </row>
    <row r="213" spans="1:25" ht="24.9" customHeight="1" x14ac:dyDescent="0.25">
      <c r="A213" s="149"/>
      <c r="B213" s="151"/>
      <c r="C213" s="1">
        <v>12</v>
      </c>
      <c r="D213" s="4" t="s">
        <v>269</v>
      </c>
      <c r="E213" s="4">
        <v>106669627.1577</v>
      </c>
      <c r="F213" s="4">
        <v>0</v>
      </c>
      <c r="G213" s="4">
        <v>1054754.2356</v>
      </c>
      <c r="H213" s="4">
        <v>3231731.4418000001</v>
      </c>
      <c r="I213" s="4">
        <v>1615865.7209000001</v>
      </c>
      <c r="J213" s="4">
        <v>1615865.7209000001</v>
      </c>
      <c r="K213" s="4">
        <v>68013331.595599994</v>
      </c>
      <c r="L213" s="5">
        <f t="shared" si="28"/>
        <v>177353578.7098</v>
      </c>
      <c r="M213" s="8"/>
      <c r="N213" s="151"/>
      <c r="O213" s="9">
        <v>9</v>
      </c>
      <c r="P213" s="88" t="s">
        <v>63</v>
      </c>
      <c r="Q213" s="4" t="s">
        <v>855</v>
      </c>
      <c r="R213" s="4">
        <v>129976244.43189999</v>
      </c>
      <c r="S213" s="4">
        <v>-2620951.4900000002</v>
      </c>
      <c r="T213" s="4">
        <v>1285211.1514999999</v>
      </c>
      <c r="U213" s="4">
        <v>3937843.6675</v>
      </c>
      <c r="V213" s="4">
        <v>1968921.83375</v>
      </c>
      <c r="W213" s="4">
        <v>1968921.83375</v>
      </c>
      <c r="X213" s="4">
        <v>78483320.072799996</v>
      </c>
      <c r="Y213" s="5">
        <f t="shared" si="32"/>
        <v>209092745.99994999</v>
      </c>
    </row>
    <row r="214" spans="1:25" ht="24.9" customHeight="1" x14ac:dyDescent="0.25">
      <c r="A214" s="149"/>
      <c r="B214" s="151"/>
      <c r="C214" s="1">
        <v>13</v>
      </c>
      <c r="D214" s="4" t="s">
        <v>270</v>
      </c>
      <c r="E214" s="4">
        <v>97707076.439400002</v>
      </c>
      <c r="F214" s="4">
        <v>0</v>
      </c>
      <c r="G214" s="4">
        <v>966132.11719999998</v>
      </c>
      <c r="H214" s="4">
        <v>2960196.2567000003</v>
      </c>
      <c r="I214" s="4">
        <v>1480098.1283500001</v>
      </c>
      <c r="J214" s="4">
        <v>1480098.1283500001</v>
      </c>
      <c r="K214" s="4">
        <v>65300635.797799997</v>
      </c>
      <c r="L214" s="5">
        <f t="shared" si="28"/>
        <v>165453942.48275</v>
      </c>
      <c r="M214" s="8"/>
      <c r="N214" s="151"/>
      <c r="O214" s="9">
        <v>10</v>
      </c>
      <c r="P214" s="88" t="s">
        <v>63</v>
      </c>
      <c r="Q214" s="4" t="s">
        <v>856</v>
      </c>
      <c r="R214" s="4">
        <v>141040175.38129997</v>
      </c>
      <c r="S214" s="4">
        <v>-2620951.4900000002</v>
      </c>
      <c r="T214" s="4">
        <v>1394611.8152999999</v>
      </c>
      <c r="U214" s="4">
        <v>4273043.6159000006</v>
      </c>
      <c r="V214" s="4">
        <v>2136521.8079500003</v>
      </c>
      <c r="W214" s="4">
        <v>2136521.8079500003</v>
      </c>
      <c r="X214" s="4">
        <v>86503598.641800001</v>
      </c>
      <c r="Y214" s="5">
        <f t="shared" si="32"/>
        <v>228453956.15634996</v>
      </c>
    </row>
    <row r="215" spans="1:25" ht="24.9" customHeight="1" x14ac:dyDescent="0.25">
      <c r="A215" s="149"/>
      <c r="B215" s="151"/>
      <c r="C215" s="1">
        <v>14</v>
      </c>
      <c r="D215" s="4" t="s">
        <v>271</v>
      </c>
      <c r="E215" s="4">
        <v>95690895.811900005</v>
      </c>
      <c r="F215" s="4">
        <v>0</v>
      </c>
      <c r="G215" s="4">
        <v>946196.02930000005</v>
      </c>
      <c r="H215" s="4">
        <v>2899112.7553000003</v>
      </c>
      <c r="I215" s="4">
        <v>1449556.3776500002</v>
      </c>
      <c r="J215" s="4">
        <v>1449556.3776500002</v>
      </c>
      <c r="K215" s="4">
        <v>63232233.368600003</v>
      </c>
      <c r="L215" s="5">
        <f t="shared" si="28"/>
        <v>161318881.58745003</v>
      </c>
      <c r="M215" s="8"/>
      <c r="N215" s="151"/>
      <c r="O215" s="9">
        <v>11</v>
      </c>
      <c r="P215" s="88" t="s">
        <v>63</v>
      </c>
      <c r="Q215" s="4" t="s">
        <v>857</v>
      </c>
      <c r="R215" s="4">
        <v>107916788.21249999</v>
      </c>
      <c r="S215" s="4">
        <v>-2620951.4900000002</v>
      </c>
      <c r="T215" s="4">
        <v>1067086.2220999999</v>
      </c>
      <c r="U215" s="4">
        <v>3269516.2330999998</v>
      </c>
      <c r="V215" s="4">
        <v>1634758.1165499999</v>
      </c>
      <c r="W215" s="4">
        <v>1634758.1165499999</v>
      </c>
      <c r="X215" s="4">
        <v>67435298.479599997</v>
      </c>
      <c r="Y215" s="5">
        <f t="shared" si="32"/>
        <v>175432979.54075</v>
      </c>
    </row>
    <row r="216" spans="1:25" ht="24.9" customHeight="1" x14ac:dyDescent="0.25">
      <c r="A216" s="149"/>
      <c r="B216" s="151"/>
      <c r="C216" s="1">
        <v>15</v>
      </c>
      <c r="D216" s="4" t="s">
        <v>272</v>
      </c>
      <c r="E216" s="4">
        <v>103835659.0359</v>
      </c>
      <c r="F216" s="4">
        <v>0</v>
      </c>
      <c r="G216" s="4">
        <v>1026731.827</v>
      </c>
      <c r="H216" s="4">
        <v>3145871.7259</v>
      </c>
      <c r="I216" s="4">
        <v>1572935.86295</v>
      </c>
      <c r="J216" s="4">
        <v>1572935.86295</v>
      </c>
      <c r="K216" s="4">
        <v>68052413.759399995</v>
      </c>
      <c r="L216" s="5">
        <f t="shared" si="28"/>
        <v>174487740.48525</v>
      </c>
      <c r="M216" s="8"/>
      <c r="N216" s="151"/>
      <c r="O216" s="9">
        <v>12</v>
      </c>
      <c r="P216" s="88" t="s">
        <v>63</v>
      </c>
      <c r="Q216" s="4" t="s">
        <v>858</v>
      </c>
      <c r="R216" s="4">
        <v>111700949.5658</v>
      </c>
      <c r="S216" s="4">
        <v>-2620951.4900000002</v>
      </c>
      <c r="T216" s="4">
        <v>1104504.1856</v>
      </c>
      <c r="U216" s="4">
        <v>3384163.6126000001</v>
      </c>
      <c r="V216" s="4">
        <v>1692081.8063000001</v>
      </c>
      <c r="W216" s="4">
        <v>1692081.8063000001</v>
      </c>
      <c r="X216" s="4">
        <v>69950615.292099997</v>
      </c>
      <c r="Y216" s="5">
        <f t="shared" si="32"/>
        <v>181827199.35979998</v>
      </c>
    </row>
    <row r="217" spans="1:25" ht="24.9" customHeight="1" x14ac:dyDescent="0.25">
      <c r="A217" s="149"/>
      <c r="B217" s="151"/>
      <c r="C217" s="1">
        <v>16</v>
      </c>
      <c r="D217" s="4" t="s">
        <v>273</v>
      </c>
      <c r="E217" s="4">
        <v>85751909.846699998</v>
      </c>
      <c r="F217" s="4">
        <v>0</v>
      </c>
      <c r="G217" s="4">
        <v>847918.87379999994</v>
      </c>
      <c r="H217" s="4">
        <v>2597994.8616000004</v>
      </c>
      <c r="I217" s="4">
        <v>1298997.4308000002</v>
      </c>
      <c r="J217" s="4">
        <v>1298997.4308000002</v>
      </c>
      <c r="K217" s="4">
        <v>56539201.950800002</v>
      </c>
      <c r="L217" s="5">
        <f t="shared" si="28"/>
        <v>144438028.10209998</v>
      </c>
      <c r="M217" s="8"/>
      <c r="N217" s="151"/>
      <c r="O217" s="9">
        <v>13</v>
      </c>
      <c r="P217" s="88" t="s">
        <v>63</v>
      </c>
      <c r="Q217" s="4" t="s">
        <v>859</v>
      </c>
      <c r="R217" s="4">
        <v>103805523.3643</v>
      </c>
      <c r="S217" s="4">
        <v>-2620951.4900000002</v>
      </c>
      <c r="T217" s="4">
        <v>1026433.8441</v>
      </c>
      <c r="U217" s="4">
        <v>3144958.7162000001</v>
      </c>
      <c r="V217" s="4">
        <v>1572479.3581000001</v>
      </c>
      <c r="W217" s="4">
        <v>1572479.3581000001</v>
      </c>
      <c r="X217" s="4">
        <v>66055894.915700004</v>
      </c>
      <c r="Y217" s="5">
        <f t="shared" si="32"/>
        <v>169839379.99220002</v>
      </c>
    </row>
    <row r="218" spans="1:25" ht="24.9" customHeight="1" x14ac:dyDescent="0.25">
      <c r="A218" s="149"/>
      <c r="B218" s="151"/>
      <c r="C218" s="1">
        <v>17</v>
      </c>
      <c r="D218" s="4" t="s">
        <v>274</v>
      </c>
      <c r="E218" s="4">
        <v>108011159.7348</v>
      </c>
      <c r="F218" s="4">
        <v>0</v>
      </c>
      <c r="G218" s="4">
        <v>1068019.3721</v>
      </c>
      <c r="H218" s="4">
        <v>3272375.3731999998</v>
      </c>
      <c r="I218" s="4">
        <v>1636187.6865999999</v>
      </c>
      <c r="J218" s="4">
        <v>1636187.6865999999</v>
      </c>
      <c r="K218" s="4">
        <v>71185313.109200001</v>
      </c>
      <c r="L218" s="5">
        <f t="shared" si="28"/>
        <v>181900679.90270001</v>
      </c>
      <c r="M218" s="8"/>
      <c r="N218" s="151"/>
      <c r="O218" s="9">
        <v>14</v>
      </c>
      <c r="P218" s="88" t="s">
        <v>63</v>
      </c>
      <c r="Q218" s="4" t="s">
        <v>639</v>
      </c>
      <c r="R218" s="4">
        <v>129822972.2473</v>
      </c>
      <c r="S218" s="4">
        <v>-2620951.4900000002</v>
      </c>
      <c r="T218" s="4">
        <v>1283695.5889000001</v>
      </c>
      <c r="U218" s="4">
        <v>3933200.0351</v>
      </c>
      <c r="V218" s="4">
        <v>1966600.01755</v>
      </c>
      <c r="W218" s="4">
        <v>1966600.01755</v>
      </c>
      <c r="X218" s="4">
        <v>78031485.273200005</v>
      </c>
      <c r="Y218" s="5">
        <f t="shared" si="32"/>
        <v>208483801.63695002</v>
      </c>
    </row>
    <row r="219" spans="1:25" ht="24.9" customHeight="1" x14ac:dyDescent="0.25">
      <c r="A219" s="149"/>
      <c r="B219" s="151"/>
      <c r="C219" s="1">
        <v>18</v>
      </c>
      <c r="D219" s="4" t="s">
        <v>275</v>
      </c>
      <c r="E219" s="4">
        <v>113562548.1586</v>
      </c>
      <c r="F219" s="4">
        <v>0</v>
      </c>
      <c r="G219" s="4">
        <v>1122911.7590999999</v>
      </c>
      <c r="H219" s="4">
        <v>3440563.7976000002</v>
      </c>
      <c r="I219" s="4">
        <v>1720281.8988000001</v>
      </c>
      <c r="J219" s="4">
        <v>1720281.8988000001</v>
      </c>
      <c r="K219" s="4">
        <v>67174892.658099994</v>
      </c>
      <c r="L219" s="5">
        <f t="shared" si="28"/>
        <v>183580634.47460002</v>
      </c>
      <c r="M219" s="8"/>
      <c r="N219" s="151"/>
      <c r="O219" s="9">
        <v>15</v>
      </c>
      <c r="P219" s="88" t="s">
        <v>63</v>
      </c>
      <c r="Q219" s="4" t="s">
        <v>640</v>
      </c>
      <c r="R219" s="4">
        <v>86159415.537900001</v>
      </c>
      <c r="S219" s="4">
        <v>-2620951.4900000002</v>
      </c>
      <c r="T219" s="4">
        <v>851948.30900000001</v>
      </c>
      <c r="U219" s="4">
        <v>2610340.9153999998</v>
      </c>
      <c r="V219" s="4">
        <v>1305170.4576999999</v>
      </c>
      <c r="W219" s="4">
        <v>1305170.4576999999</v>
      </c>
      <c r="X219" s="4">
        <v>56157704.320100002</v>
      </c>
      <c r="Y219" s="5">
        <f t="shared" si="32"/>
        <v>141853287.1347</v>
      </c>
    </row>
    <row r="220" spans="1:25" ht="24.9" customHeight="1" x14ac:dyDescent="0.25">
      <c r="A220" s="149"/>
      <c r="B220" s="151"/>
      <c r="C220" s="1">
        <v>19</v>
      </c>
      <c r="D220" s="4" t="s">
        <v>276</v>
      </c>
      <c r="E220" s="4">
        <v>148309382.49970001</v>
      </c>
      <c r="F220" s="4">
        <v>0</v>
      </c>
      <c r="G220" s="4">
        <v>1466490.0734999999</v>
      </c>
      <c r="H220" s="4">
        <v>4493276.1771999998</v>
      </c>
      <c r="I220" s="4">
        <v>2246638.0885999999</v>
      </c>
      <c r="J220" s="4">
        <v>2246638.0885999999</v>
      </c>
      <c r="K220" s="4">
        <v>92151909.879899994</v>
      </c>
      <c r="L220" s="5">
        <f t="shared" si="28"/>
        <v>244174420.54170001</v>
      </c>
      <c r="M220" s="8"/>
      <c r="N220" s="151"/>
      <c r="O220" s="9">
        <v>16</v>
      </c>
      <c r="P220" s="88" t="s">
        <v>63</v>
      </c>
      <c r="Q220" s="4" t="s">
        <v>641</v>
      </c>
      <c r="R220" s="4">
        <v>142398062.3073</v>
      </c>
      <c r="S220" s="4">
        <v>-2620951.4900000002</v>
      </c>
      <c r="T220" s="4">
        <v>1408038.6645</v>
      </c>
      <c r="U220" s="4">
        <v>4314183.0290999999</v>
      </c>
      <c r="V220" s="4">
        <v>2157091.51455</v>
      </c>
      <c r="W220" s="4">
        <v>2157091.51455</v>
      </c>
      <c r="X220" s="4">
        <v>85527528.631200001</v>
      </c>
      <c r="Y220" s="5">
        <f t="shared" si="32"/>
        <v>228869769.62755001</v>
      </c>
    </row>
    <row r="221" spans="1:25" ht="24.9" customHeight="1" x14ac:dyDescent="0.25">
      <c r="A221" s="149"/>
      <c r="B221" s="151"/>
      <c r="C221" s="1">
        <v>20</v>
      </c>
      <c r="D221" s="4" t="s">
        <v>277</v>
      </c>
      <c r="E221" s="4">
        <v>117567139.2385</v>
      </c>
      <c r="F221" s="4">
        <v>0</v>
      </c>
      <c r="G221" s="4">
        <v>1162509.3419999999</v>
      </c>
      <c r="H221" s="4">
        <v>3561889.4575</v>
      </c>
      <c r="I221" s="4">
        <v>1780944.72875</v>
      </c>
      <c r="J221" s="4">
        <v>1780944.72875</v>
      </c>
      <c r="K221" s="4">
        <v>77045950.672399998</v>
      </c>
      <c r="L221" s="5">
        <f t="shared" si="28"/>
        <v>197556543.98164999</v>
      </c>
      <c r="M221" s="8"/>
      <c r="N221" s="151"/>
      <c r="O221" s="9">
        <v>17</v>
      </c>
      <c r="P221" s="88" t="s">
        <v>63</v>
      </c>
      <c r="Q221" s="4" t="s">
        <v>642</v>
      </c>
      <c r="R221" s="4">
        <v>114734206.7008</v>
      </c>
      <c r="S221" s="4">
        <v>-2620951.4900000002</v>
      </c>
      <c r="T221" s="4">
        <v>1134497.1732999999</v>
      </c>
      <c r="U221" s="4">
        <v>3476061.1162</v>
      </c>
      <c r="V221" s="4">
        <v>1738030.5581</v>
      </c>
      <c r="W221" s="4">
        <v>1738030.5581</v>
      </c>
      <c r="X221" s="4">
        <v>66018640.335199997</v>
      </c>
      <c r="Y221" s="5">
        <f t="shared" si="32"/>
        <v>181004423.27740002</v>
      </c>
    </row>
    <row r="222" spans="1:25" ht="24.9" customHeight="1" x14ac:dyDescent="0.25">
      <c r="A222" s="149"/>
      <c r="B222" s="151"/>
      <c r="C222" s="1">
        <v>21</v>
      </c>
      <c r="D222" s="4" t="s">
        <v>278</v>
      </c>
      <c r="E222" s="4">
        <v>93241181.882699996</v>
      </c>
      <c r="F222" s="4">
        <v>0</v>
      </c>
      <c r="G222" s="4">
        <v>921973.14410000003</v>
      </c>
      <c r="H222" s="4">
        <v>2824894.6507999999</v>
      </c>
      <c r="I222" s="4">
        <v>1412447.3254</v>
      </c>
      <c r="J222" s="4">
        <v>1412447.3254</v>
      </c>
      <c r="K222" s="4">
        <v>63945553.148800001</v>
      </c>
      <c r="L222" s="5">
        <f t="shared" si="28"/>
        <v>159521155.50099999</v>
      </c>
      <c r="M222" s="8"/>
      <c r="N222" s="152"/>
      <c r="O222" s="9">
        <v>18</v>
      </c>
      <c r="P222" s="88" t="s">
        <v>63</v>
      </c>
      <c r="Q222" s="4" t="s">
        <v>643</v>
      </c>
      <c r="R222" s="4">
        <v>134613622.57280001</v>
      </c>
      <c r="S222" s="4">
        <v>-2620951.4900000002</v>
      </c>
      <c r="T222" s="4">
        <v>1331065.7622</v>
      </c>
      <c r="U222" s="4">
        <v>4078340.6500999997</v>
      </c>
      <c r="V222" s="4">
        <v>2039170.3250499999</v>
      </c>
      <c r="W222" s="4">
        <v>2039170.3250499999</v>
      </c>
      <c r="X222" s="4">
        <v>76419697.476600006</v>
      </c>
      <c r="Y222" s="5">
        <f t="shared" si="32"/>
        <v>211782604.64665002</v>
      </c>
    </row>
    <row r="223" spans="1:25" ht="24.9" customHeight="1" x14ac:dyDescent="0.25">
      <c r="A223" s="149"/>
      <c r="B223" s="151"/>
      <c r="C223" s="1">
        <v>22</v>
      </c>
      <c r="D223" s="4" t="s">
        <v>279</v>
      </c>
      <c r="E223" s="4">
        <v>109557147.18189999</v>
      </c>
      <c r="F223" s="4">
        <v>0</v>
      </c>
      <c r="G223" s="4">
        <v>1083306.1680000001</v>
      </c>
      <c r="H223" s="4">
        <v>3319213.6005000002</v>
      </c>
      <c r="I223" s="4">
        <v>1659606.8002500001</v>
      </c>
      <c r="J223" s="4">
        <v>1659606.8002500001</v>
      </c>
      <c r="K223" s="4">
        <v>73938496.903999999</v>
      </c>
      <c r="L223" s="5">
        <f t="shared" si="28"/>
        <v>186238557.05414999</v>
      </c>
      <c r="M223" s="8"/>
      <c r="N223" s="1"/>
      <c r="O223" s="157"/>
      <c r="P223" s="158"/>
      <c r="Q223" s="11"/>
      <c r="R223" s="11">
        <f>SUM(R205:R222)</f>
        <v>2135011289.9870999</v>
      </c>
      <c r="S223" s="11">
        <f t="shared" ref="S223:Y223" si="33">SUM(S205:S222)</f>
        <v>-47177126.820000023</v>
      </c>
      <c r="T223" s="11">
        <f t="shared" si="33"/>
        <v>21111090.956300002</v>
      </c>
      <c r="U223" s="11">
        <f t="shared" si="33"/>
        <v>64683671.428299993</v>
      </c>
      <c r="V223" s="11">
        <f t="shared" si="33"/>
        <v>32341835.714149997</v>
      </c>
      <c r="W223" s="11">
        <f t="shared" si="33"/>
        <v>32341835.714149997</v>
      </c>
      <c r="X223" s="11">
        <f t="shared" si="33"/>
        <v>1305414160.8072</v>
      </c>
      <c r="Y223" s="11">
        <f t="shared" si="33"/>
        <v>3446701250.6447496</v>
      </c>
    </row>
    <row r="224" spans="1:25" ht="24.9" customHeight="1" x14ac:dyDescent="0.25">
      <c r="A224" s="149"/>
      <c r="B224" s="151"/>
      <c r="C224" s="1">
        <v>23</v>
      </c>
      <c r="D224" s="4" t="s">
        <v>280</v>
      </c>
      <c r="E224" s="4">
        <v>136148032.07260001</v>
      </c>
      <c r="F224" s="4">
        <v>0</v>
      </c>
      <c r="G224" s="4">
        <v>1346238.0748000001</v>
      </c>
      <c r="H224" s="4">
        <v>4124828.1044000001</v>
      </c>
      <c r="I224" s="4">
        <v>2062414.0522</v>
      </c>
      <c r="J224" s="4">
        <v>2062414.0522</v>
      </c>
      <c r="K224" s="4">
        <v>89676096.981099993</v>
      </c>
      <c r="L224" s="5">
        <f t="shared" si="28"/>
        <v>229232781.18070003</v>
      </c>
      <c r="M224" s="8"/>
      <c r="N224" s="150">
        <v>29</v>
      </c>
      <c r="O224" s="9">
        <v>1</v>
      </c>
      <c r="P224" s="88" t="s">
        <v>64</v>
      </c>
      <c r="Q224" s="4" t="s">
        <v>644</v>
      </c>
      <c r="R224" s="4">
        <v>84127217.354399994</v>
      </c>
      <c r="S224" s="4">
        <v>-2734288.17</v>
      </c>
      <c r="T224" s="4">
        <v>831853.83880000003</v>
      </c>
      <c r="U224" s="4">
        <v>2548772.1357999998</v>
      </c>
      <c r="V224" s="4">
        <v>0</v>
      </c>
      <c r="W224" s="4">
        <v>2548772.1357999998</v>
      </c>
      <c r="X224" s="4">
        <v>53736136.795299999</v>
      </c>
      <c r="Y224" s="5">
        <f t="shared" ref="Y224" si="34">R224+S224+T224+W224+X224</f>
        <v>138509691.95429999</v>
      </c>
    </row>
    <row r="225" spans="1:25" ht="24.9" customHeight="1" x14ac:dyDescent="0.25">
      <c r="A225" s="149"/>
      <c r="B225" s="151"/>
      <c r="C225" s="1">
        <v>24</v>
      </c>
      <c r="D225" s="4" t="s">
        <v>281</v>
      </c>
      <c r="E225" s="4">
        <v>112041852.0451</v>
      </c>
      <c r="F225" s="4">
        <v>0</v>
      </c>
      <c r="G225" s="4">
        <v>1107875.0452000001</v>
      </c>
      <c r="H225" s="4">
        <v>3394491.8128</v>
      </c>
      <c r="I225" s="4">
        <v>1697245.9064</v>
      </c>
      <c r="J225" s="4">
        <v>1697245.9064</v>
      </c>
      <c r="K225" s="4">
        <v>66322817.138300002</v>
      </c>
      <c r="L225" s="5">
        <f t="shared" si="28"/>
        <v>181169790.13500002</v>
      </c>
      <c r="M225" s="8"/>
      <c r="N225" s="151"/>
      <c r="O225" s="9">
        <v>2</v>
      </c>
      <c r="P225" s="88" t="s">
        <v>64</v>
      </c>
      <c r="Q225" s="4" t="s">
        <v>645</v>
      </c>
      <c r="R225" s="4">
        <v>84363205.841600001</v>
      </c>
      <c r="S225" s="4">
        <v>-2734288.17</v>
      </c>
      <c r="T225" s="4">
        <v>834187.304</v>
      </c>
      <c r="U225" s="4">
        <v>2555921.7943999995</v>
      </c>
      <c r="V225" s="4">
        <v>0</v>
      </c>
      <c r="W225" s="4">
        <v>2555921.7943999995</v>
      </c>
      <c r="X225" s="4">
        <v>52674170.374499999</v>
      </c>
      <c r="Y225" s="5">
        <f t="shared" ref="Y225:Y253" si="35">R225+S225+T225+W225+X225</f>
        <v>137693197.14450002</v>
      </c>
    </row>
    <row r="226" spans="1:25" ht="24.9" customHeight="1" x14ac:dyDescent="0.25">
      <c r="A226" s="149"/>
      <c r="B226" s="152"/>
      <c r="C226" s="1">
        <v>25</v>
      </c>
      <c r="D226" s="4" t="s">
        <v>282</v>
      </c>
      <c r="E226" s="4">
        <v>107598556.0381</v>
      </c>
      <c r="F226" s="4">
        <v>0</v>
      </c>
      <c r="G226" s="4">
        <v>1063939.5275999999</v>
      </c>
      <c r="H226" s="4">
        <v>3259874.8669000003</v>
      </c>
      <c r="I226" s="4">
        <v>1629937.4334500001</v>
      </c>
      <c r="J226" s="4">
        <v>1629937.4334500001</v>
      </c>
      <c r="K226" s="4">
        <v>63424129.6043</v>
      </c>
      <c r="L226" s="5">
        <f t="shared" si="28"/>
        <v>173716562.60345</v>
      </c>
      <c r="M226" s="8"/>
      <c r="N226" s="151"/>
      <c r="O226" s="9">
        <v>3</v>
      </c>
      <c r="P226" s="88" t="s">
        <v>64</v>
      </c>
      <c r="Q226" s="4" t="s">
        <v>860</v>
      </c>
      <c r="R226" s="4">
        <v>105102383.6561</v>
      </c>
      <c r="S226" s="4">
        <v>-2734288.17</v>
      </c>
      <c r="T226" s="4">
        <v>1039257.2589</v>
      </c>
      <c r="U226" s="4">
        <v>3184249.2275</v>
      </c>
      <c r="V226" s="4">
        <v>0</v>
      </c>
      <c r="W226" s="4">
        <v>3184249.2275</v>
      </c>
      <c r="X226" s="4">
        <v>64166716.434600003</v>
      </c>
      <c r="Y226" s="5">
        <f t="shared" si="35"/>
        <v>170758318.40710002</v>
      </c>
    </row>
    <row r="227" spans="1:25" ht="24.9" customHeight="1" x14ac:dyDescent="0.25">
      <c r="A227" s="1"/>
      <c r="B227" s="156" t="s">
        <v>831</v>
      </c>
      <c r="C227" s="157"/>
      <c r="D227" s="11"/>
      <c r="E227" s="11">
        <f>SUM(E202:E226)</f>
        <v>2755412457.1858997</v>
      </c>
      <c r="F227" s="11">
        <f t="shared" ref="F227:K227" si="36">SUM(F202:F226)</f>
        <v>0</v>
      </c>
      <c r="G227" s="11">
        <f t="shared" si="36"/>
        <v>27245646.558700003</v>
      </c>
      <c r="H227" s="11">
        <f t="shared" si="36"/>
        <v>83479743.112500012</v>
      </c>
      <c r="I227" s="11">
        <f t="shared" si="36"/>
        <v>41739871.556250006</v>
      </c>
      <c r="J227" s="11">
        <f t="shared" si="36"/>
        <v>41739871.556250006</v>
      </c>
      <c r="K227" s="11">
        <f t="shared" si="36"/>
        <v>1751683597.8967998</v>
      </c>
      <c r="L227" s="6">
        <f t="shared" si="28"/>
        <v>4576081573.19765</v>
      </c>
      <c r="M227" s="8"/>
      <c r="N227" s="151"/>
      <c r="O227" s="9">
        <v>4</v>
      </c>
      <c r="P227" s="88" t="s">
        <v>64</v>
      </c>
      <c r="Q227" s="4" t="s">
        <v>861</v>
      </c>
      <c r="R227" s="4">
        <v>92908184.050399989</v>
      </c>
      <c r="S227" s="4">
        <v>-2734288.17</v>
      </c>
      <c r="T227" s="4">
        <v>918680.446</v>
      </c>
      <c r="U227" s="4">
        <v>2814805.9348999998</v>
      </c>
      <c r="V227" s="4">
        <v>0</v>
      </c>
      <c r="W227" s="4">
        <v>2814805.9348999998</v>
      </c>
      <c r="X227" s="4">
        <v>53686792.049000002</v>
      </c>
      <c r="Y227" s="5">
        <f t="shared" si="35"/>
        <v>147594174.31029999</v>
      </c>
    </row>
    <row r="228" spans="1:25" ht="24.9" customHeight="1" x14ac:dyDescent="0.25">
      <c r="A228" s="149"/>
      <c r="B228" s="150" t="s">
        <v>920</v>
      </c>
      <c r="C228" s="1">
        <v>1</v>
      </c>
      <c r="D228" s="4" t="s">
        <v>283</v>
      </c>
      <c r="E228" s="4">
        <v>122185366.4549</v>
      </c>
      <c r="F228" s="4">
        <v>-3624788.5444999998</v>
      </c>
      <c r="G228" s="4">
        <v>1208174.5876</v>
      </c>
      <c r="H228" s="4">
        <v>3701806.2312000003</v>
      </c>
      <c r="I228" s="4">
        <v>0</v>
      </c>
      <c r="J228" s="4">
        <v>3701806.2312000003</v>
      </c>
      <c r="K228" s="4">
        <v>69683093.222399995</v>
      </c>
      <c r="L228" s="5">
        <f t="shared" si="28"/>
        <v>193153651.95159999</v>
      </c>
      <c r="M228" s="8"/>
      <c r="N228" s="151"/>
      <c r="O228" s="9">
        <v>5</v>
      </c>
      <c r="P228" s="88" t="s">
        <v>64</v>
      </c>
      <c r="Q228" s="4" t="s">
        <v>862</v>
      </c>
      <c r="R228" s="4">
        <v>87920293.387600005</v>
      </c>
      <c r="S228" s="4">
        <v>-2734288.17</v>
      </c>
      <c r="T228" s="4">
        <v>869359.95109999995</v>
      </c>
      <c r="U228" s="4">
        <v>2663689.6000999999</v>
      </c>
      <c r="V228" s="4">
        <v>0</v>
      </c>
      <c r="W228" s="4">
        <v>2663689.6000999999</v>
      </c>
      <c r="X228" s="4">
        <v>52973894.018799998</v>
      </c>
      <c r="Y228" s="5">
        <f t="shared" si="35"/>
        <v>141692948.78760001</v>
      </c>
    </row>
    <row r="229" spans="1:25" ht="24.9" customHeight="1" x14ac:dyDescent="0.25">
      <c r="A229" s="149"/>
      <c r="B229" s="151"/>
      <c r="C229" s="1">
        <v>2</v>
      </c>
      <c r="D229" s="4" t="s">
        <v>284</v>
      </c>
      <c r="E229" s="4">
        <v>114731867.11070001</v>
      </c>
      <c r="F229" s="4">
        <v>-3548017.5011999998</v>
      </c>
      <c r="G229" s="4">
        <v>1134474.0393000001</v>
      </c>
      <c r="H229" s="4">
        <v>3475990.2345000003</v>
      </c>
      <c r="I229" s="4">
        <v>0</v>
      </c>
      <c r="J229" s="4">
        <v>3475990.2345000003</v>
      </c>
      <c r="K229" s="4">
        <v>70370264.504500002</v>
      </c>
      <c r="L229" s="5">
        <f t="shared" si="28"/>
        <v>186164578.38780001</v>
      </c>
      <c r="M229" s="8"/>
      <c r="N229" s="151"/>
      <c r="O229" s="9">
        <v>6</v>
      </c>
      <c r="P229" s="88" t="s">
        <v>64</v>
      </c>
      <c r="Q229" s="4" t="s">
        <v>646</v>
      </c>
      <c r="R229" s="4">
        <v>100136895.7765</v>
      </c>
      <c r="S229" s="4">
        <v>-2734288.17</v>
      </c>
      <c r="T229" s="4">
        <v>990158.28379999998</v>
      </c>
      <c r="U229" s="4">
        <v>3033811.6218000003</v>
      </c>
      <c r="V229" s="4">
        <v>0</v>
      </c>
      <c r="W229" s="4">
        <v>3033811.6218000003</v>
      </c>
      <c r="X229" s="4">
        <v>62615520.0502</v>
      </c>
      <c r="Y229" s="5">
        <f t="shared" si="35"/>
        <v>164042097.56230003</v>
      </c>
    </row>
    <row r="230" spans="1:25" ht="24.9" customHeight="1" x14ac:dyDescent="0.25">
      <c r="A230" s="149"/>
      <c r="B230" s="151"/>
      <c r="C230" s="1">
        <v>3</v>
      </c>
      <c r="D230" s="4" t="s">
        <v>846</v>
      </c>
      <c r="E230" s="4">
        <v>115719549.3955</v>
      </c>
      <c r="F230" s="4">
        <v>-3558190.6288000001</v>
      </c>
      <c r="G230" s="4">
        <v>1144240.2877</v>
      </c>
      <c r="H230" s="4">
        <v>3505913.6905</v>
      </c>
      <c r="I230" s="4">
        <v>0</v>
      </c>
      <c r="J230" s="4">
        <v>3505913.6905</v>
      </c>
      <c r="K230" s="4">
        <v>70435073.416299999</v>
      </c>
      <c r="L230" s="5">
        <f t="shared" si="28"/>
        <v>187246586.16119999</v>
      </c>
      <c r="M230" s="8"/>
      <c r="N230" s="151"/>
      <c r="O230" s="9">
        <v>7</v>
      </c>
      <c r="P230" s="88" t="s">
        <v>64</v>
      </c>
      <c r="Q230" s="4" t="s">
        <v>647</v>
      </c>
      <c r="R230" s="4">
        <v>83929596.651000008</v>
      </c>
      <c r="S230" s="4">
        <v>-2734288.17</v>
      </c>
      <c r="T230" s="4">
        <v>829899.7561</v>
      </c>
      <c r="U230" s="4">
        <v>2542784.8921999997</v>
      </c>
      <c r="V230" s="4">
        <v>0</v>
      </c>
      <c r="W230" s="4">
        <v>2542784.8921999997</v>
      </c>
      <c r="X230" s="4">
        <v>54809349.881999999</v>
      </c>
      <c r="Y230" s="5">
        <f t="shared" si="35"/>
        <v>139377343.0113</v>
      </c>
    </row>
    <row r="231" spans="1:25" ht="24.9" customHeight="1" x14ac:dyDescent="0.25">
      <c r="A231" s="149"/>
      <c r="B231" s="151"/>
      <c r="C231" s="1">
        <v>4</v>
      </c>
      <c r="D231" s="4" t="s">
        <v>46</v>
      </c>
      <c r="E231" s="4">
        <v>111585980.79359999</v>
      </c>
      <c r="F231" s="4">
        <v>-3515614.8722000001</v>
      </c>
      <c r="G231" s="4">
        <v>1103367.3689999999</v>
      </c>
      <c r="H231" s="4">
        <v>3380680.4449</v>
      </c>
      <c r="I231" s="4">
        <v>0</v>
      </c>
      <c r="J231" s="4">
        <v>3380680.4449</v>
      </c>
      <c r="K231" s="4">
        <v>66184536.649800003</v>
      </c>
      <c r="L231" s="5">
        <f t="shared" si="28"/>
        <v>178738950.38510001</v>
      </c>
      <c r="M231" s="8"/>
      <c r="N231" s="151"/>
      <c r="O231" s="9">
        <v>8</v>
      </c>
      <c r="P231" s="88" t="s">
        <v>64</v>
      </c>
      <c r="Q231" s="4" t="s">
        <v>648</v>
      </c>
      <c r="R231" s="4">
        <v>87165194.903699994</v>
      </c>
      <c r="S231" s="4">
        <v>-2734288.17</v>
      </c>
      <c r="T231" s="4">
        <v>861893.50210000004</v>
      </c>
      <c r="U231" s="4">
        <v>2640812.6521999999</v>
      </c>
      <c r="V231" s="4">
        <v>0</v>
      </c>
      <c r="W231" s="4">
        <v>2640812.6521999999</v>
      </c>
      <c r="X231" s="4">
        <v>53713362.296999998</v>
      </c>
      <c r="Y231" s="5">
        <f t="shared" si="35"/>
        <v>141646975.185</v>
      </c>
    </row>
    <row r="232" spans="1:25" ht="24.9" customHeight="1" x14ac:dyDescent="0.25">
      <c r="A232" s="149"/>
      <c r="B232" s="151"/>
      <c r="C232" s="1">
        <v>5</v>
      </c>
      <c r="D232" s="4" t="s">
        <v>285</v>
      </c>
      <c r="E232" s="4">
        <v>111223878.1433</v>
      </c>
      <c r="F232" s="4">
        <v>-3511885.2149</v>
      </c>
      <c r="G232" s="4">
        <v>1099786.8813</v>
      </c>
      <c r="H232" s="4">
        <v>3369709.9506999999</v>
      </c>
      <c r="I232" s="4">
        <v>0</v>
      </c>
      <c r="J232" s="4">
        <v>3369709.9506999999</v>
      </c>
      <c r="K232" s="4">
        <v>68824972.6197</v>
      </c>
      <c r="L232" s="5">
        <f t="shared" si="28"/>
        <v>181006462.38010001</v>
      </c>
      <c r="M232" s="8"/>
      <c r="N232" s="151"/>
      <c r="O232" s="9">
        <v>9</v>
      </c>
      <c r="P232" s="88" t="s">
        <v>64</v>
      </c>
      <c r="Q232" s="4" t="s">
        <v>649</v>
      </c>
      <c r="R232" s="4">
        <v>85731294.2042</v>
      </c>
      <c r="S232" s="4">
        <v>-2734288.17</v>
      </c>
      <c r="T232" s="4">
        <v>847715.02529999998</v>
      </c>
      <c r="U232" s="4">
        <v>2597370.2769000004</v>
      </c>
      <c r="V232" s="4">
        <v>0</v>
      </c>
      <c r="W232" s="4">
        <v>2597370.2769000004</v>
      </c>
      <c r="X232" s="4">
        <v>53488428.980499998</v>
      </c>
      <c r="Y232" s="5">
        <f t="shared" si="35"/>
        <v>139930520.31689999</v>
      </c>
    </row>
    <row r="233" spans="1:25" ht="24.9" customHeight="1" x14ac:dyDescent="0.25">
      <c r="A233" s="149"/>
      <c r="B233" s="151"/>
      <c r="C233" s="1">
        <v>6</v>
      </c>
      <c r="D233" s="4" t="s">
        <v>286</v>
      </c>
      <c r="E233" s="4">
        <v>115605206.46110001</v>
      </c>
      <c r="F233" s="4">
        <v>-3557012.8964999998</v>
      </c>
      <c r="G233" s="4">
        <v>1143109.6594</v>
      </c>
      <c r="H233" s="4">
        <v>3502449.4835999999</v>
      </c>
      <c r="I233" s="4">
        <v>0</v>
      </c>
      <c r="J233" s="4">
        <v>3502449.4835999999</v>
      </c>
      <c r="K233" s="4">
        <v>67079771.249700002</v>
      </c>
      <c r="L233" s="5">
        <f t="shared" si="28"/>
        <v>183773523.95730001</v>
      </c>
      <c r="M233" s="8"/>
      <c r="N233" s="151"/>
      <c r="O233" s="9">
        <v>10</v>
      </c>
      <c r="P233" s="88" t="s">
        <v>64</v>
      </c>
      <c r="Q233" s="4" t="s">
        <v>650</v>
      </c>
      <c r="R233" s="4">
        <v>97321960.051299989</v>
      </c>
      <c r="S233" s="4">
        <v>-2734288.17</v>
      </c>
      <c r="T233" s="4">
        <v>962324.06839999999</v>
      </c>
      <c r="U233" s="4">
        <v>2948528.5236</v>
      </c>
      <c r="V233" s="4">
        <v>0</v>
      </c>
      <c r="W233" s="4">
        <v>2948528.5236</v>
      </c>
      <c r="X233" s="4">
        <v>61671221.8706</v>
      </c>
      <c r="Y233" s="5">
        <f t="shared" si="35"/>
        <v>160169746.34389997</v>
      </c>
    </row>
    <row r="234" spans="1:25" ht="24.9" customHeight="1" x14ac:dyDescent="0.25">
      <c r="A234" s="149"/>
      <c r="B234" s="151"/>
      <c r="C234" s="1">
        <v>7</v>
      </c>
      <c r="D234" s="4" t="s">
        <v>287</v>
      </c>
      <c r="E234" s="4">
        <v>135075876.96920002</v>
      </c>
      <c r="F234" s="4">
        <v>-3757560.8028000002</v>
      </c>
      <c r="G234" s="4">
        <v>1335636.5552000001</v>
      </c>
      <c r="H234" s="4">
        <v>4092345.4058000003</v>
      </c>
      <c r="I234" s="4">
        <v>0</v>
      </c>
      <c r="J234" s="4">
        <v>4092345.4058000003</v>
      </c>
      <c r="K234" s="4">
        <v>78523113.146899998</v>
      </c>
      <c r="L234" s="5">
        <f t="shared" si="28"/>
        <v>215269411.27430001</v>
      </c>
      <c r="M234" s="8"/>
      <c r="N234" s="151"/>
      <c r="O234" s="9">
        <v>11</v>
      </c>
      <c r="P234" s="88" t="s">
        <v>64</v>
      </c>
      <c r="Q234" s="4" t="s">
        <v>651</v>
      </c>
      <c r="R234" s="4">
        <v>103047470.97490001</v>
      </c>
      <c r="S234" s="4">
        <v>-2734288.17</v>
      </c>
      <c r="T234" s="4">
        <v>1018938.1868</v>
      </c>
      <c r="U234" s="4">
        <v>3121992.2747999998</v>
      </c>
      <c r="V234" s="4">
        <v>0</v>
      </c>
      <c r="W234" s="4">
        <v>3121992.2747999998</v>
      </c>
      <c r="X234" s="4">
        <v>66537232.424599998</v>
      </c>
      <c r="Y234" s="5">
        <f t="shared" si="35"/>
        <v>170991345.6911</v>
      </c>
    </row>
    <row r="235" spans="1:25" ht="24.9" customHeight="1" x14ac:dyDescent="0.25">
      <c r="A235" s="149"/>
      <c r="B235" s="151"/>
      <c r="C235" s="1">
        <v>8</v>
      </c>
      <c r="D235" s="4" t="s">
        <v>288</v>
      </c>
      <c r="E235" s="4">
        <v>119646613.04089999</v>
      </c>
      <c r="F235" s="4">
        <v>-3598639.3843</v>
      </c>
      <c r="G235" s="4">
        <v>1183071.2757000001</v>
      </c>
      <c r="H235" s="4">
        <v>3624890.5295000002</v>
      </c>
      <c r="I235" s="4">
        <v>0</v>
      </c>
      <c r="J235" s="4">
        <v>3624890.5295000002</v>
      </c>
      <c r="K235" s="4">
        <v>69588199.479499996</v>
      </c>
      <c r="L235" s="5">
        <f t="shared" si="28"/>
        <v>190444134.9413</v>
      </c>
      <c r="M235" s="8"/>
      <c r="N235" s="151"/>
      <c r="O235" s="9">
        <v>12</v>
      </c>
      <c r="P235" s="88" t="s">
        <v>64</v>
      </c>
      <c r="Q235" s="4" t="s">
        <v>652</v>
      </c>
      <c r="R235" s="4">
        <v>119099129.4541</v>
      </c>
      <c r="S235" s="4">
        <v>-2734288.17</v>
      </c>
      <c r="T235" s="4">
        <v>1177657.7324999999</v>
      </c>
      <c r="U235" s="4">
        <v>3608303.6155999997</v>
      </c>
      <c r="V235" s="4">
        <v>0</v>
      </c>
      <c r="W235" s="4">
        <v>3608303.6155999997</v>
      </c>
      <c r="X235" s="4">
        <v>69466004.7896</v>
      </c>
      <c r="Y235" s="5">
        <f t="shared" si="35"/>
        <v>190616807.42180002</v>
      </c>
    </row>
    <row r="236" spans="1:25" ht="24.9" customHeight="1" x14ac:dyDescent="0.25">
      <c r="A236" s="149"/>
      <c r="B236" s="151"/>
      <c r="C236" s="1">
        <v>9</v>
      </c>
      <c r="D236" s="4" t="s">
        <v>289</v>
      </c>
      <c r="E236" s="4">
        <v>108251519.5783</v>
      </c>
      <c r="F236" s="4">
        <v>-3481269.9216999998</v>
      </c>
      <c r="G236" s="4">
        <v>1070396.0615000001</v>
      </c>
      <c r="H236" s="4">
        <v>3279657.4690999999</v>
      </c>
      <c r="I236" s="4">
        <v>0</v>
      </c>
      <c r="J236" s="4">
        <v>3279657.4690999999</v>
      </c>
      <c r="K236" s="4">
        <v>65352564.545100003</v>
      </c>
      <c r="L236" s="5">
        <f t="shared" si="28"/>
        <v>174472867.73229998</v>
      </c>
      <c r="M236" s="8"/>
      <c r="N236" s="151"/>
      <c r="O236" s="9">
        <v>13</v>
      </c>
      <c r="P236" s="88" t="s">
        <v>64</v>
      </c>
      <c r="Q236" s="4" t="s">
        <v>653</v>
      </c>
      <c r="R236" s="4">
        <v>111017567.6732</v>
      </c>
      <c r="S236" s="4">
        <v>-2734288.17</v>
      </c>
      <c r="T236" s="4">
        <v>1097746.8737000001</v>
      </c>
      <c r="U236" s="4">
        <v>3363459.4364</v>
      </c>
      <c r="V236" s="4">
        <v>0</v>
      </c>
      <c r="W236" s="4">
        <v>3363459.4364</v>
      </c>
      <c r="X236" s="4">
        <v>64630922.566699997</v>
      </c>
      <c r="Y236" s="5">
        <f t="shared" si="35"/>
        <v>177375408.38</v>
      </c>
    </row>
    <row r="237" spans="1:25" ht="24.9" customHeight="1" x14ac:dyDescent="0.25">
      <c r="A237" s="149"/>
      <c r="B237" s="151"/>
      <c r="C237" s="1">
        <v>10</v>
      </c>
      <c r="D237" s="4" t="s">
        <v>290</v>
      </c>
      <c r="E237" s="4">
        <v>150360892.40880001</v>
      </c>
      <c r="F237" s="4">
        <v>-3914996.4618000002</v>
      </c>
      <c r="G237" s="4">
        <v>1486775.4989</v>
      </c>
      <c r="H237" s="4">
        <v>4555430.0373</v>
      </c>
      <c r="I237" s="4">
        <v>0</v>
      </c>
      <c r="J237" s="4">
        <v>4555430.0373</v>
      </c>
      <c r="K237" s="4">
        <v>81259989.276199996</v>
      </c>
      <c r="L237" s="5">
        <f t="shared" si="28"/>
        <v>233748090.75939998</v>
      </c>
      <c r="M237" s="8"/>
      <c r="N237" s="151"/>
      <c r="O237" s="9">
        <v>14</v>
      </c>
      <c r="P237" s="88" t="s">
        <v>64</v>
      </c>
      <c r="Q237" s="4" t="s">
        <v>654</v>
      </c>
      <c r="R237" s="4">
        <v>96772935.321500003</v>
      </c>
      <c r="S237" s="4">
        <v>-2734288.17</v>
      </c>
      <c r="T237" s="4">
        <v>956895.28630000004</v>
      </c>
      <c r="U237" s="4">
        <v>2931894.9181999997</v>
      </c>
      <c r="V237" s="4">
        <v>0</v>
      </c>
      <c r="W237" s="4">
        <v>2931894.9181999997</v>
      </c>
      <c r="X237" s="4">
        <v>62050375.092299998</v>
      </c>
      <c r="Y237" s="5">
        <f t="shared" si="35"/>
        <v>159977812.4483</v>
      </c>
    </row>
    <row r="238" spans="1:25" ht="24.9" customHeight="1" x14ac:dyDescent="0.25">
      <c r="A238" s="149"/>
      <c r="B238" s="151"/>
      <c r="C238" s="1">
        <v>11</v>
      </c>
      <c r="D238" s="4" t="s">
        <v>291</v>
      </c>
      <c r="E238" s="4">
        <v>116647735.05590001</v>
      </c>
      <c r="F238" s="4">
        <v>-3567750.9410999999</v>
      </c>
      <c r="G238" s="4">
        <v>1153418.2307</v>
      </c>
      <c r="H238" s="4">
        <v>3534034.5986000001</v>
      </c>
      <c r="I238" s="4">
        <v>0</v>
      </c>
      <c r="J238" s="4">
        <v>3534034.5986000001</v>
      </c>
      <c r="K238" s="4">
        <v>69247706.671499997</v>
      </c>
      <c r="L238" s="5">
        <f t="shared" si="28"/>
        <v>187015143.61559999</v>
      </c>
      <c r="M238" s="8"/>
      <c r="N238" s="151"/>
      <c r="O238" s="9">
        <v>15</v>
      </c>
      <c r="P238" s="88" t="s">
        <v>64</v>
      </c>
      <c r="Q238" s="4" t="s">
        <v>655</v>
      </c>
      <c r="R238" s="4">
        <v>76046229.548899993</v>
      </c>
      <c r="S238" s="4">
        <v>-2734288.17</v>
      </c>
      <c r="T238" s="4">
        <v>751948.65540000005</v>
      </c>
      <c r="U238" s="4">
        <v>2303945.3462</v>
      </c>
      <c r="V238" s="4">
        <v>0</v>
      </c>
      <c r="W238" s="4">
        <v>2303945.3462</v>
      </c>
      <c r="X238" s="4">
        <v>48233846.122100003</v>
      </c>
      <c r="Y238" s="5">
        <f t="shared" si="35"/>
        <v>124601681.50259998</v>
      </c>
    </row>
    <row r="239" spans="1:25" ht="24.9" customHeight="1" x14ac:dyDescent="0.25">
      <c r="A239" s="149"/>
      <c r="B239" s="151"/>
      <c r="C239" s="1">
        <v>12</v>
      </c>
      <c r="D239" s="4" t="s">
        <v>292</v>
      </c>
      <c r="E239" s="4">
        <v>128711815.3098</v>
      </c>
      <c r="F239" s="4">
        <v>-3692010.9676999999</v>
      </c>
      <c r="G239" s="4">
        <v>1272708.4175</v>
      </c>
      <c r="H239" s="4">
        <v>3899535.7118000002</v>
      </c>
      <c r="I239" s="4">
        <v>0</v>
      </c>
      <c r="J239" s="4">
        <v>3899535.7118000002</v>
      </c>
      <c r="K239" s="4">
        <v>75955077.588300005</v>
      </c>
      <c r="L239" s="5">
        <f t="shared" si="28"/>
        <v>206147126.05970001</v>
      </c>
      <c r="M239" s="8"/>
      <c r="N239" s="151"/>
      <c r="O239" s="9">
        <v>16</v>
      </c>
      <c r="P239" s="88" t="s">
        <v>64</v>
      </c>
      <c r="Q239" s="4" t="s">
        <v>550</v>
      </c>
      <c r="R239" s="4">
        <v>97992763.945999995</v>
      </c>
      <c r="S239" s="4">
        <v>-2734288.17</v>
      </c>
      <c r="T239" s="4">
        <v>968957.0085</v>
      </c>
      <c r="U239" s="4">
        <v>2968851.6286999998</v>
      </c>
      <c r="V239" s="4">
        <v>0</v>
      </c>
      <c r="W239" s="4">
        <v>2968851.6286999998</v>
      </c>
      <c r="X239" s="4">
        <v>56625264.6633</v>
      </c>
      <c r="Y239" s="5">
        <f t="shared" si="35"/>
        <v>155821549.0765</v>
      </c>
    </row>
    <row r="240" spans="1:25" ht="24.9" customHeight="1" x14ac:dyDescent="0.25">
      <c r="A240" s="149"/>
      <c r="B240" s="152"/>
      <c r="C240" s="1">
        <v>13</v>
      </c>
      <c r="D240" s="4" t="s">
        <v>293</v>
      </c>
      <c r="E240" s="4">
        <v>140971374.35530001</v>
      </c>
      <c r="F240" s="4">
        <v>-3818284.4259000001</v>
      </c>
      <c r="G240" s="4">
        <v>1393931.5077</v>
      </c>
      <c r="H240" s="4">
        <v>4270959.1759000001</v>
      </c>
      <c r="I240" s="4">
        <v>0</v>
      </c>
      <c r="J240" s="4">
        <v>4270959.1759000001</v>
      </c>
      <c r="K240" s="4">
        <v>81647436.914000005</v>
      </c>
      <c r="L240" s="5">
        <f t="shared" si="28"/>
        <v>224465417.52700001</v>
      </c>
      <c r="M240" s="8"/>
      <c r="N240" s="151"/>
      <c r="O240" s="9">
        <v>17</v>
      </c>
      <c r="P240" s="88" t="s">
        <v>64</v>
      </c>
      <c r="Q240" s="4" t="s">
        <v>656</v>
      </c>
      <c r="R240" s="4">
        <v>86394019.487499997</v>
      </c>
      <c r="S240" s="4">
        <v>-2734288.17</v>
      </c>
      <c r="T240" s="4">
        <v>854268.08380000002</v>
      </c>
      <c r="U240" s="4">
        <v>2617448.6271000002</v>
      </c>
      <c r="V240" s="4">
        <v>0</v>
      </c>
      <c r="W240" s="4">
        <v>2617448.6271000002</v>
      </c>
      <c r="X240" s="4">
        <v>51747163.943599999</v>
      </c>
      <c r="Y240" s="5">
        <f t="shared" si="35"/>
        <v>138878611.972</v>
      </c>
    </row>
    <row r="241" spans="1:25" ht="24.9" customHeight="1" x14ac:dyDescent="0.25">
      <c r="A241" s="1"/>
      <c r="B241" s="156" t="s">
        <v>832</v>
      </c>
      <c r="C241" s="157"/>
      <c r="D241" s="11"/>
      <c r="E241" s="11">
        <f>SUM(E228:E240)</f>
        <v>1590717675.0772998</v>
      </c>
      <c r="F241" s="11">
        <f t="shared" ref="F241:K241" si="37">SUM(F228:F240)</f>
        <v>-47146022.5634</v>
      </c>
      <c r="G241" s="11">
        <f t="shared" si="37"/>
        <v>15729090.3715</v>
      </c>
      <c r="H241" s="11">
        <f t="shared" si="37"/>
        <v>48193402.963399999</v>
      </c>
      <c r="I241" s="11">
        <f t="shared" si="37"/>
        <v>0</v>
      </c>
      <c r="J241" s="11">
        <f t="shared" si="37"/>
        <v>48193402.963399999</v>
      </c>
      <c r="K241" s="11">
        <f t="shared" si="37"/>
        <v>934151799.28390002</v>
      </c>
      <c r="L241" s="6">
        <f t="shared" si="28"/>
        <v>2541645945.1327</v>
      </c>
      <c r="M241" s="8"/>
      <c r="N241" s="151"/>
      <c r="O241" s="9">
        <v>18</v>
      </c>
      <c r="P241" s="88" t="s">
        <v>64</v>
      </c>
      <c r="Q241" s="4" t="s">
        <v>863</v>
      </c>
      <c r="R241" s="4">
        <v>90066700.624200001</v>
      </c>
      <c r="S241" s="4">
        <v>-2734288.17</v>
      </c>
      <c r="T241" s="4">
        <v>890583.72569999995</v>
      </c>
      <c r="U241" s="4">
        <v>2728718.5304999999</v>
      </c>
      <c r="V241" s="4">
        <v>0</v>
      </c>
      <c r="W241" s="4">
        <v>2728718.5304999999</v>
      </c>
      <c r="X241" s="4">
        <v>58008323.393600002</v>
      </c>
      <c r="Y241" s="5">
        <f t="shared" si="35"/>
        <v>148960038.104</v>
      </c>
    </row>
    <row r="242" spans="1:25" ht="24.9" customHeight="1" x14ac:dyDescent="0.25">
      <c r="A242" s="149">
        <v>12</v>
      </c>
      <c r="B242" s="150" t="s">
        <v>833</v>
      </c>
      <c r="C242" s="1">
        <v>1</v>
      </c>
      <c r="D242" s="4" t="s">
        <v>294</v>
      </c>
      <c r="E242" s="4">
        <v>146358246.6629</v>
      </c>
      <c r="F242" s="4">
        <v>0</v>
      </c>
      <c r="G242" s="4">
        <v>1447197.1516</v>
      </c>
      <c r="H242" s="4">
        <v>4434163.3143999996</v>
      </c>
      <c r="I242" s="4">
        <v>2217081.6571999998</v>
      </c>
      <c r="J242" s="4">
        <v>2217081.6571999998</v>
      </c>
      <c r="K242" s="4">
        <v>86594016.274299994</v>
      </c>
      <c r="L242" s="5">
        <f t="shared" si="28"/>
        <v>236616541.74599999</v>
      </c>
      <c r="M242" s="8"/>
      <c r="N242" s="151"/>
      <c r="O242" s="9">
        <v>19</v>
      </c>
      <c r="P242" s="88" t="s">
        <v>64</v>
      </c>
      <c r="Q242" s="4" t="s">
        <v>657</v>
      </c>
      <c r="R242" s="4">
        <v>95443177.41929999</v>
      </c>
      <c r="S242" s="4">
        <v>-2734288.17</v>
      </c>
      <c r="T242" s="4">
        <v>943746.57830000005</v>
      </c>
      <c r="U242" s="4">
        <v>2891607.72</v>
      </c>
      <c r="V242" s="4">
        <v>0</v>
      </c>
      <c r="W242" s="4">
        <v>2891607.72</v>
      </c>
      <c r="X242" s="4">
        <v>57582215.342</v>
      </c>
      <c r="Y242" s="5">
        <f t="shared" si="35"/>
        <v>154126458.88959998</v>
      </c>
    </row>
    <row r="243" spans="1:25" ht="24.9" customHeight="1" x14ac:dyDescent="0.25">
      <c r="A243" s="149"/>
      <c r="B243" s="151"/>
      <c r="C243" s="1">
        <v>2</v>
      </c>
      <c r="D243" s="4" t="s">
        <v>295</v>
      </c>
      <c r="E243" s="4">
        <v>139008487.00420001</v>
      </c>
      <c r="F243" s="4">
        <v>0</v>
      </c>
      <c r="G243" s="4">
        <v>1374522.3862000001</v>
      </c>
      <c r="H243" s="4">
        <v>4211490.2817000002</v>
      </c>
      <c r="I243" s="4">
        <v>2105745.1408500001</v>
      </c>
      <c r="J243" s="4">
        <v>2105745.1408500001</v>
      </c>
      <c r="K243" s="4">
        <v>97529852.376000002</v>
      </c>
      <c r="L243" s="5">
        <f t="shared" si="28"/>
        <v>240018606.90724999</v>
      </c>
      <c r="M243" s="8"/>
      <c r="N243" s="151"/>
      <c r="O243" s="9">
        <v>20</v>
      </c>
      <c r="P243" s="88" t="s">
        <v>64</v>
      </c>
      <c r="Q243" s="4" t="s">
        <v>554</v>
      </c>
      <c r="R243" s="4">
        <v>94455128.2755</v>
      </c>
      <c r="S243" s="4">
        <v>-2734288.17</v>
      </c>
      <c r="T243" s="4">
        <v>933976.70239999995</v>
      </c>
      <c r="U243" s="4">
        <v>2861673.1494</v>
      </c>
      <c r="V243" s="4">
        <v>0</v>
      </c>
      <c r="W243" s="4">
        <v>2861673.1494</v>
      </c>
      <c r="X243" s="4">
        <v>59823394.674999997</v>
      </c>
      <c r="Y243" s="5">
        <f t="shared" si="35"/>
        <v>155339884.63229999</v>
      </c>
    </row>
    <row r="244" spans="1:25" ht="24.9" customHeight="1" x14ac:dyDescent="0.25">
      <c r="A244" s="149"/>
      <c r="B244" s="151"/>
      <c r="C244" s="1">
        <v>3</v>
      </c>
      <c r="D244" s="4" t="s">
        <v>296</v>
      </c>
      <c r="E244" s="4">
        <v>91984461.922399998</v>
      </c>
      <c r="F244" s="4">
        <v>0</v>
      </c>
      <c r="G244" s="4">
        <v>909546.63859999995</v>
      </c>
      <c r="H244" s="4">
        <v>2786820.2568999999</v>
      </c>
      <c r="I244" s="4">
        <v>1393410.12845</v>
      </c>
      <c r="J244" s="4">
        <v>1393410.12845</v>
      </c>
      <c r="K244" s="4">
        <v>64550551.250600003</v>
      </c>
      <c r="L244" s="5">
        <f t="shared" si="28"/>
        <v>158837969.94005001</v>
      </c>
      <c r="M244" s="8"/>
      <c r="N244" s="151"/>
      <c r="O244" s="9">
        <v>21</v>
      </c>
      <c r="P244" s="88" t="s">
        <v>64</v>
      </c>
      <c r="Q244" s="4" t="s">
        <v>658</v>
      </c>
      <c r="R244" s="4">
        <v>102196888.9658</v>
      </c>
      <c r="S244" s="4">
        <v>-2734288.17</v>
      </c>
      <c r="T244" s="4">
        <v>1010527.5923</v>
      </c>
      <c r="U244" s="4">
        <v>3096222.4968000003</v>
      </c>
      <c r="V244" s="4">
        <v>0</v>
      </c>
      <c r="W244" s="4">
        <v>3096222.4968000003</v>
      </c>
      <c r="X244" s="4">
        <v>63211733.922399998</v>
      </c>
      <c r="Y244" s="5">
        <f t="shared" si="35"/>
        <v>166781084.8073</v>
      </c>
    </row>
    <row r="245" spans="1:25" ht="24.9" customHeight="1" x14ac:dyDescent="0.25">
      <c r="A245" s="149"/>
      <c r="B245" s="151"/>
      <c r="C245" s="1">
        <v>4</v>
      </c>
      <c r="D245" s="4" t="s">
        <v>297</v>
      </c>
      <c r="E245" s="4">
        <v>94700713.726099998</v>
      </c>
      <c r="F245" s="4">
        <v>0</v>
      </c>
      <c r="G245" s="4">
        <v>936405.06279999996</v>
      </c>
      <c r="H245" s="4">
        <v>2869113.5636999998</v>
      </c>
      <c r="I245" s="4">
        <v>1434556.7818499999</v>
      </c>
      <c r="J245" s="4">
        <v>1434556.7818499999</v>
      </c>
      <c r="K245" s="4">
        <v>66523778.770199999</v>
      </c>
      <c r="L245" s="5">
        <f t="shared" si="28"/>
        <v>163595454.34095001</v>
      </c>
      <c r="M245" s="8"/>
      <c r="N245" s="151"/>
      <c r="O245" s="9">
        <v>22</v>
      </c>
      <c r="P245" s="88" t="s">
        <v>64</v>
      </c>
      <c r="Q245" s="4" t="s">
        <v>659</v>
      </c>
      <c r="R245" s="4">
        <v>92760626.590900004</v>
      </c>
      <c r="S245" s="4">
        <v>-2734288.17</v>
      </c>
      <c r="T245" s="4">
        <v>917221.39099999995</v>
      </c>
      <c r="U245" s="4">
        <v>2810335.4394</v>
      </c>
      <c r="V245" s="4">
        <v>0</v>
      </c>
      <c r="W245" s="4">
        <v>2810335.4394</v>
      </c>
      <c r="X245" s="4">
        <v>57529074.846000001</v>
      </c>
      <c r="Y245" s="5">
        <f t="shared" si="35"/>
        <v>151282970.09729999</v>
      </c>
    </row>
    <row r="246" spans="1:25" ht="24.9" customHeight="1" x14ac:dyDescent="0.25">
      <c r="A246" s="149"/>
      <c r="B246" s="151"/>
      <c r="C246" s="1">
        <v>5</v>
      </c>
      <c r="D246" s="4" t="s">
        <v>298</v>
      </c>
      <c r="E246" s="4">
        <v>113389416.95119999</v>
      </c>
      <c r="F246" s="4">
        <v>0</v>
      </c>
      <c r="G246" s="4">
        <v>1121199.8296999999</v>
      </c>
      <c r="H246" s="4">
        <v>3435318.5033999998</v>
      </c>
      <c r="I246" s="4">
        <v>1717659.2516999999</v>
      </c>
      <c r="J246" s="4">
        <v>1717659.2516999999</v>
      </c>
      <c r="K246" s="4">
        <v>73324497.013300002</v>
      </c>
      <c r="L246" s="5">
        <f t="shared" si="28"/>
        <v>189552773.04589999</v>
      </c>
      <c r="M246" s="8"/>
      <c r="N246" s="151"/>
      <c r="O246" s="9">
        <v>23</v>
      </c>
      <c r="P246" s="88" t="s">
        <v>64</v>
      </c>
      <c r="Q246" s="4" t="s">
        <v>660</v>
      </c>
      <c r="R246" s="4">
        <v>114062207.55870001</v>
      </c>
      <c r="S246" s="4">
        <v>-2734288.17</v>
      </c>
      <c r="T246" s="4">
        <v>1127852.4146</v>
      </c>
      <c r="U246" s="4">
        <v>3455701.7991999998</v>
      </c>
      <c r="V246" s="4">
        <v>0</v>
      </c>
      <c r="W246" s="4">
        <v>3455701.7991999998</v>
      </c>
      <c r="X246" s="4">
        <v>69928523.921800002</v>
      </c>
      <c r="Y246" s="5">
        <f t="shared" si="35"/>
        <v>185839997.52430001</v>
      </c>
    </row>
    <row r="247" spans="1:25" ht="24.9" customHeight="1" x14ac:dyDescent="0.25">
      <c r="A247" s="149"/>
      <c r="B247" s="151"/>
      <c r="C247" s="1">
        <v>6</v>
      </c>
      <c r="D247" s="4" t="s">
        <v>299</v>
      </c>
      <c r="E247" s="4">
        <v>96376905.143299997</v>
      </c>
      <c r="F247" s="4">
        <v>0</v>
      </c>
      <c r="G247" s="4">
        <v>952979.32160000002</v>
      </c>
      <c r="H247" s="4">
        <v>2919896.5339000002</v>
      </c>
      <c r="I247" s="4">
        <v>1459948.2669500001</v>
      </c>
      <c r="J247" s="4">
        <v>1459948.2669500001</v>
      </c>
      <c r="K247" s="4">
        <v>67437008.035500005</v>
      </c>
      <c r="L247" s="5">
        <f t="shared" si="28"/>
        <v>166226840.76735002</v>
      </c>
      <c r="M247" s="8"/>
      <c r="N247" s="151"/>
      <c r="O247" s="9">
        <v>24</v>
      </c>
      <c r="P247" s="88" t="s">
        <v>64</v>
      </c>
      <c r="Q247" s="4" t="s">
        <v>864</v>
      </c>
      <c r="R247" s="4">
        <v>94587626.083299994</v>
      </c>
      <c r="S247" s="4">
        <v>-2734288.17</v>
      </c>
      <c r="T247" s="4">
        <v>935286.8469</v>
      </c>
      <c r="U247" s="4">
        <v>2865687.3879000004</v>
      </c>
      <c r="V247" s="4">
        <v>0</v>
      </c>
      <c r="W247" s="4">
        <v>2865687.3879000004</v>
      </c>
      <c r="X247" s="4">
        <v>59403612.872900002</v>
      </c>
      <c r="Y247" s="5">
        <f t="shared" si="35"/>
        <v>155057925.021</v>
      </c>
    </row>
    <row r="248" spans="1:25" ht="24.9" customHeight="1" x14ac:dyDescent="0.25">
      <c r="A248" s="149"/>
      <c r="B248" s="151"/>
      <c r="C248" s="1">
        <v>7</v>
      </c>
      <c r="D248" s="4" t="s">
        <v>300</v>
      </c>
      <c r="E248" s="4">
        <v>96465550.974900007</v>
      </c>
      <c r="F248" s="4">
        <v>0</v>
      </c>
      <c r="G248" s="4">
        <v>953855.85560000001</v>
      </c>
      <c r="H248" s="4">
        <v>2922582.2049000002</v>
      </c>
      <c r="I248" s="4">
        <v>1461291.1024500001</v>
      </c>
      <c r="J248" s="4">
        <v>1461291.1024500001</v>
      </c>
      <c r="K248" s="4">
        <v>63041389.279700004</v>
      </c>
      <c r="L248" s="5">
        <f t="shared" si="28"/>
        <v>161922087.21265</v>
      </c>
      <c r="M248" s="8"/>
      <c r="N248" s="151"/>
      <c r="O248" s="9">
        <v>25</v>
      </c>
      <c r="P248" s="88" t="s">
        <v>64</v>
      </c>
      <c r="Q248" s="4" t="s">
        <v>865</v>
      </c>
      <c r="R248" s="4">
        <v>124618020.35170001</v>
      </c>
      <c r="S248" s="4">
        <v>-2734288.17</v>
      </c>
      <c r="T248" s="4">
        <v>1232228.7825</v>
      </c>
      <c r="U248" s="4">
        <v>3775507.4740999998</v>
      </c>
      <c r="V248" s="4">
        <v>0</v>
      </c>
      <c r="W248" s="4">
        <v>3775507.4740999998</v>
      </c>
      <c r="X248" s="4">
        <v>61877738.771899998</v>
      </c>
      <c r="Y248" s="5">
        <f t="shared" si="35"/>
        <v>188769207.21020001</v>
      </c>
    </row>
    <row r="249" spans="1:25" ht="24.9" customHeight="1" x14ac:dyDescent="0.25">
      <c r="A249" s="149"/>
      <c r="B249" s="151"/>
      <c r="C249" s="1">
        <v>8</v>
      </c>
      <c r="D249" s="4" t="s">
        <v>301</v>
      </c>
      <c r="E249" s="4">
        <v>111908081.26440001</v>
      </c>
      <c r="F249" s="4">
        <v>0</v>
      </c>
      <c r="G249" s="4">
        <v>1106552.3134999999</v>
      </c>
      <c r="H249" s="4">
        <v>3390439.0072999997</v>
      </c>
      <c r="I249" s="4">
        <v>1695219.5036499999</v>
      </c>
      <c r="J249" s="4">
        <v>1695219.5036499999</v>
      </c>
      <c r="K249" s="4">
        <v>70270324.324300006</v>
      </c>
      <c r="L249" s="5">
        <f t="shared" si="28"/>
        <v>184980177.40585002</v>
      </c>
      <c r="M249" s="8"/>
      <c r="N249" s="151"/>
      <c r="O249" s="9">
        <v>26</v>
      </c>
      <c r="P249" s="88" t="s">
        <v>64</v>
      </c>
      <c r="Q249" s="4" t="s">
        <v>661</v>
      </c>
      <c r="R249" s="4">
        <v>85298129.268400013</v>
      </c>
      <c r="S249" s="4">
        <v>-2734288.17</v>
      </c>
      <c r="T249" s="4">
        <v>843431.87029999995</v>
      </c>
      <c r="U249" s="4">
        <v>2584246.8341999999</v>
      </c>
      <c r="V249" s="4">
        <v>0</v>
      </c>
      <c r="W249" s="4">
        <v>2584246.8341999999</v>
      </c>
      <c r="X249" s="4">
        <v>53791807.791199997</v>
      </c>
      <c r="Y249" s="5">
        <f t="shared" si="35"/>
        <v>139783327.5941</v>
      </c>
    </row>
    <row r="250" spans="1:25" ht="24.9" customHeight="1" x14ac:dyDescent="0.25">
      <c r="A250" s="149"/>
      <c r="B250" s="151"/>
      <c r="C250" s="1">
        <v>9</v>
      </c>
      <c r="D250" s="4" t="s">
        <v>302</v>
      </c>
      <c r="E250" s="4">
        <v>123168579.1725</v>
      </c>
      <c r="F250" s="4">
        <v>0</v>
      </c>
      <c r="G250" s="4">
        <v>1217896.6407000001</v>
      </c>
      <c r="H250" s="4">
        <v>3731594.2744</v>
      </c>
      <c r="I250" s="4">
        <v>1865797.1372</v>
      </c>
      <c r="J250" s="4">
        <v>1865797.1372</v>
      </c>
      <c r="K250" s="4">
        <v>77526251.366799995</v>
      </c>
      <c r="L250" s="5">
        <f t="shared" si="28"/>
        <v>203778524.31720001</v>
      </c>
      <c r="M250" s="8"/>
      <c r="N250" s="151"/>
      <c r="O250" s="9">
        <v>27</v>
      </c>
      <c r="P250" s="88" t="s">
        <v>64</v>
      </c>
      <c r="Q250" s="4" t="s">
        <v>662</v>
      </c>
      <c r="R250" s="4">
        <v>103172154.43719999</v>
      </c>
      <c r="S250" s="4">
        <v>-2734288.17</v>
      </c>
      <c r="T250" s="4">
        <v>1020171.0625999999</v>
      </c>
      <c r="U250" s="4">
        <v>3125769.7650000001</v>
      </c>
      <c r="V250" s="4">
        <v>0</v>
      </c>
      <c r="W250" s="4">
        <v>3125769.7650000001</v>
      </c>
      <c r="X250" s="4">
        <v>61547508.546499997</v>
      </c>
      <c r="Y250" s="5">
        <f t="shared" si="35"/>
        <v>166131315.64129999</v>
      </c>
    </row>
    <row r="251" spans="1:25" ht="24.9" customHeight="1" x14ac:dyDescent="0.25">
      <c r="A251" s="149"/>
      <c r="B251" s="151"/>
      <c r="C251" s="1">
        <v>10</v>
      </c>
      <c r="D251" s="4" t="s">
        <v>303</v>
      </c>
      <c r="E251" s="4">
        <v>89623215.649000004</v>
      </c>
      <c r="F251" s="4">
        <v>0</v>
      </c>
      <c r="G251" s="4">
        <v>886198.52560000005</v>
      </c>
      <c r="H251" s="4">
        <v>2715282.4253000002</v>
      </c>
      <c r="I251" s="4">
        <v>1357641.2126500001</v>
      </c>
      <c r="J251" s="4">
        <v>1357641.2126500001</v>
      </c>
      <c r="K251" s="4">
        <v>59535803.541000001</v>
      </c>
      <c r="L251" s="5">
        <f t="shared" si="28"/>
        <v>151402858.92825001</v>
      </c>
      <c r="M251" s="8"/>
      <c r="N251" s="151"/>
      <c r="O251" s="9">
        <v>28</v>
      </c>
      <c r="P251" s="88" t="s">
        <v>64</v>
      </c>
      <c r="Q251" s="4" t="s">
        <v>663</v>
      </c>
      <c r="R251" s="4">
        <v>103502960.9799</v>
      </c>
      <c r="S251" s="4">
        <v>-2734288.17</v>
      </c>
      <c r="T251" s="4">
        <v>1023442.0931000001</v>
      </c>
      <c r="U251" s="4">
        <v>3135792.0922000003</v>
      </c>
      <c r="V251" s="4">
        <v>0</v>
      </c>
      <c r="W251" s="4">
        <v>3135792.0922000003</v>
      </c>
      <c r="X251" s="4">
        <v>63917181.036499999</v>
      </c>
      <c r="Y251" s="5">
        <f t="shared" si="35"/>
        <v>168845088.03169999</v>
      </c>
    </row>
    <row r="252" spans="1:25" ht="24.9" customHeight="1" x14ac:dyDescent="0.25">
      <c r="A252" s="149"/>
      <c r="B252" s="151"/>
      <c r="C252" s="1">
        <v>11</v>
      </c>
      <c r="D252" s="4" t="s">
        <v>304</v>
      </c>
      <c r="E252" s="4">
        <v>153783442.97999999</v>
      </c>
      <c r="F252" s="4">
        <v>0</v>
      </c>
      <c r="G252" s="4">
        <v>1520617.8382000001</v>
      </c>
      <c r="H252" s="4">
        <v>4659121.8245000001</v>
      </c>
      <c r="I252" s="4">
        <v>2329560.9122500001</v>
      </c>
      <c r="J252" s="4">
        <v>2329560.9122500001</v>
      </c>
      <c r="K252" s="4">
        <v>101917036.1323</v>
      </c>
      <c r="L252" s="5">
        <f t="shared" si="28"/>
        <v>259550657.86274999</v>
      </c>
      <c r="M252" s="8"/>
      <c r="N252" s="151"/>
      <c r="O252" s="9">
        <v>29</v>
      </c>
      <c r="P252" s="88" t="s">
        <v>64</v>
      </c>
      <c r="Q252" s="4" t="s">
        <v>664</v>
      </c>
      <c r="R252" s="4">
        <v>91209458.147300005</v>
      </c>
      <c r="S252" s="4">
        <v>-2734288.17</v>
      </c>
      <c r="T252" s="4">
        <v>901883.3652</v>
      </c>
      <c r="U252" s="4">
        <v>2763340.2454000004</v>
      </c>
      <c r="V252" s="4">
        <v>0</v>
      </c>
      <c r="W252" s="4">
        <v>2763340.2454000004</v>
      </c>
      <c r="X252" s="4">
        <v>57515016.513700001</v>
      </c>
      <c r="Y252" s="5">
        <f t="shared" si="35"/>
        <v>149655410.10159999</v>
      </c>
    </row>
    <row r="253" spans="1:25" ht="24.9" customHeight="1" x14ac:dyDescent="0.25">
      <c r="A253" s="149"/>
      <c r="B253" s="151"/>
      <c r="C253" s="1">
        <v>12</v>
      </c>
      <c r="D253" s="4" t="s">
        <v>305</v>
      </c>
      <c r="E253" s="4">
        <v>158267628.74720001</v>
      </c>
      <c r="F253" s="4">
        <v>0</v>
      </c>
      <c r="G253" s="4">
        <v>1564957.6756</v>
      </c>
      <c r="H253" s="4">
        <v>4794977.5926999999</v>
      </c>
      <c r="I253" s="4">
        <v>2397488.79635</v>
      </c>
      <c r="J253" s="4">
        <v>2397488.79635</v>
      </c>
      <c r="K253" s="4">
        <v>102418215.67829999</v>
      </c>
      <c r="L253" s="5">
        <f t="shared" si="28"/>
        <v>264648290.89745</v>
      </c>
      <c r="M253" s="8"/>
      <c r="N253" s="152"/>
      <c r="O253" s="9">
        <v>30</v>
      </c>
      <c r="P253" s="88" t="s">
        <v>64</v>
      </c>
      <c r="Q253" s="4" t="s">
        <v>665</v>
      </c>
      <c r="R253" s="4">
        <v>101477351.2573</v>
      </c>
      <c r="S253" s="4">
        <v>-2734288.17</v>
      </c>
      <c r="T253" s="4">
        <v>1003412.77</v>
      </c>
      <c r="U253" s="4">
        <v>3074422.9208000004</v>
      </c>
      <c r="V253" s="4">
        <v>0</v>
      </c>
      <c r="W253" s="4">
        <v>3074422.9208000004</v>
      </c>
      <c r="X253" s="4">
        <v>65052672.5352</v>
      </c>
      <c r="Y253" s="5">
        <f t="shared" si="35"/>
        <v>167873571.31330001</v>
      </c>
    </row>
    <row r="254" spans="1:25" ht="24.9" customHeight="1" x14ac:dyDescent="0.25">
      <c r="A254" s="149"/>
      <c r="B254" s="151"/>
      <c r="C254" s="1">
        <v>13</v>
      </c>
      <c r="D254" s="4" t="s">
        <v>306</v>
      </c>
      <c r="E254" s="4">
        <v>124051317.94310001</v>
      </c>
      <c r="F254" s="4">
        <v>0</v>
      </c>
      <c r="G254" s="4">
        <v>1226625.2027</v>
      </c>
      <c r="H254" s="4">
        <v>3758338.2944</v>
      </c>
      <c r="I254" s="4">
        <v>1879169.1472</v>
      </c>
      <c r="J254" s="4">
        <v>1879169.1472</v>
      </c>
      <c r="K254" s="4">
        <v>75432684.5229</v>
      </c>
      <c r="L254" s="5">
        <f t="shared" si="28"/>
        <v>202589796.81590003</v>
      </c>
      <c r="M254" s="8"/>
      <c r="N254" s="1"/>
      <c r="O254" s="157"/>
      <c r="P254" s="158"/>
      <c r="Q254" s="11"/>
      <c r="R254" s="11">
        <f>SUM(R224:R253)</f>
        <v>2891926772.2423997</v>
      </c>
      <c r="S254" s="11">
        <f t="shared" ref="S254:Y254" si="38">SUM(S224:S253)</f>
        <v>-82028645.100000039</v>
      </c>
      <c r="T254" s="11">
        <f t="shared" si="38"/>
        <v>28595506.4564</v>
      </c>
      <c r="U254" s="11">
        <f t="shared" si="38"/>
        <v>87615668.361299992</v>
      </c>
      <c r="V254" s="11">
        <f t="shared" si="38"/>
        <v>0</v>
      </c>
      <c r="W254" s="11">
        <f t="shared" si="38"/>
        <v>87615668.361299992</v>
      </c>
      <c r="X254" s="11">
        <f t="shared" si="38"/>
        <v>1772015206.5233998</v>
      </c>
      <c r="Y254" s="11">
        <f t="shared" si="38"/>
        <v>4698124508.4835005</v>
      </c>
    </row>
    <row r="255" spans="1:25" ht="24.9" customHeight="1" x14ac:dyDescent="0.25">
      <c r="A255" s="149"/>
      <c r="B255" s="151"/>
      <c r="C255" s="1">
        <v>14</v>
      </c>
      <c r="D255" s="4" t="s">
        <v>307</v>
      </c>
      <c r="E255" s="4">
        <v>118304666.87469999</v>
      </c>
      <c r="F255" s="4">
        <v>0</v>
      </c>
      <c r="G255" s="4">
        <v>1169802.0496</v>
      </c>
      <c r="H255" s="4">
        <v>3584234.0677</v>
      </c>
      <c r="I255" s="4">
        <v>1792117.03385</v>
      </c>
      <c r="J255" s="4">
        <v>1792117.03385</v>
      </c>
      <c r="K255" s="4">
        <v>71374325.158700004</v>
      </c>
      <c r="L255" s="5">
        <f t="shared" si="28"/>
        <v>192640911.11685002</v>
      </c>
      <c r="M255" s="8"/>
      <c r="N255" s="150">
        <v>30</v>
      </c>
      <c r="O255" s="9">
        <v>1</v>
      </c>
      <c r="P255" s="88" t="s">
        <v>65</v>
      </c>
      <c r="Q255" s="4" t="s">
        <v>666</v>
      </c>
      <c r="R255" s="4">
        <v>99873004.901600003</v>
      </c>
      <c r="S255" s="4">
        <v>-2536017.62</v>
      </c>
      <c r="T255" s="4">
        <v>987548.91850000003</v>
      </c>
      <c r="U255" s="4">
        <v>3025816.6147000003</v>
      </c>
      <c r="V255" s="4">
        <v>0</v>
      </c>
      <c r="W255" s="4">
        <v>3025816.6147000003</v>
      </c>
      <c r="X255" s="4">
        <v>84363894.458199993</v>
      </c>
      <c r="Y255" s="5">
        <f t="shared" ref="Y255" si="39">R255+S255+T255+W255+X255</f>
        <v>185714247.273</v>
      </c>
    </row>
    <row r="256" spans="1:25" ht="24.9" customHeight="1" x14ac:dyDescent="0.25">
      <c r="A256" s="149"/>
      <c r="B256" s="151"/>
      <c r="C256" s="1">
        <v>15</v>
      </c>
      <c r="D256" s="4" t="s">
        <v>308</v>
      </c>
      <c r="E256" s="4">
        <v>129119809.76530001</v>
      </c>
      <c r="F256" s="4">
        <v>0</v>
      </c>
      <c r="G256" s="4">
        <v>1276742.6856</v>
      </c>
      <c r="H256" s="4">
        <v>3911896.5736000002</v>
      </c>
      <c r="I256" s="4">
        <v>1955948.2868000001</v>
      </c>
      <c r="J256" s="4">
        <v>1955948.2868000001</v>
      </c>
      <c r="K256" s="4">
        <v>68774517.769099995</v>
      </c>
      <c r="L256" s="5">
        <f t="shared" si="28"/>
        <v>201127018.5068</v>
      </c>
      <c r="M256" s="8"/>
      <c r="N256" s="151"/>
      <c r="O256" s="9">
        <v>2</v>
      </c>
      <c r="P256" s="88" t="s">
        <v>65</v>
      </c>
      <c r="Q256" s="4" t="s">
        <v>667</v>
      </c>
      <c r="R256" s="4">
        <v>115982352.76109999</v>
      </c>
      <c r="S256" s="4">
        <v>-2536017.62</v>
      </c>
      <c r="T256" s="4">
        <v>1146838.8995999999</v>
      </c>
      <c r="U256" s="4">
        <v>3513875.7497999999</v>
      </c>
      <c r="V256" s="4">
        <v>0</v>
      </c>
      <c r="W256" s="4">
        <v>3513875.7497999999</v>
      </c>
      <c r="X256" s="4">
        <v>95214958.816100001</v>
      </c>
      <c r="Y256" s="5">
        <f t="shared" ref="Y256:Y287" si="40">R256+S256+T256+W256+X256</f>
        <v>213322008.60659999</v>
      </c>
    </row>
    <row r="257" spans="1:25" ht="24.9" customHeight="1" x14ac:dyDescent="0.25">
      <c r="A257" s="149"/>
      <c r="B257" s="151"/>
      <c r="C257" s="1">
        <v>16</v>
      </c>
      <c r="D257" s="4" t="s">
        <v>309</v>
      </c>
      <c r="E257" s="4">
        <v>113264895.7079</v>
      </c>
      <c r="F257" s="4">
        <v>0</v>
      </c>
      <c r="G257" s="4">
        <v>1119968.5578999999</v>
      </c>
      <c r="H257" s="4">
        <v>3431545.9279</v>
      </c>
      <c r="I257" s="4">
        <v>1715772.96395</v>
      </c>
      <c r="J257" s="4">
        <v>1715772.96395</v>
      </c>
      <c r="K257" s="4">
        <v>71449677.819700003</v>
      </c>
      <c r="L257" s="5">
        <f t="shared" si="28"/>
        <v>187550315.04945001</v>
      </c>
      <c r="M257" s="8"/>
      <c r="N257" s="151"/>
      <c r="O257" s="9">
        <v>3</v>
      </c>
      <c r="P257" s="88" t="s">
        <v>65</v>
      </c>
      <c r="Q257" s="4" t="s">
        <v>668</v>
      </c>
      <c r="R257" s="4">
        <v>115531096.66</v>
      </c>
      <c r="S257" s="4">
        <v>-2536017.62</v>
      </c>
      <c r="T257" s="4">
        <v>1142376.8583</v>
      </c>
      <c r="U257" s="4">
        <v>3500204.2054999997</v>
      </c>
      <c r="V257" s="4">
        <v>0</v>
      </c>
      <c r="W257" s="4">
        <v>3500204.2054999997</v>
      </c>
      <c r="X257" s="4">
        <v>89358679.335899994</v>
      </c>
      <c r="Y257" s="5">
        <f t="shared" si="40"/>
        <v>206996339.43970001</v>
      </c>
    </row>
    <row r="258" spans="1:25" ht="24.9" customHeight="1" x14ac:dyDescent="0.25">
      <c r="A258" s="149"/>
      <c r="B258" s="151"/>
      <c r="C258" s="1">
        <v>17</v>
      </c>
      <c r="D258" s="4" t="s">
        <v>310</v>
      </c>
      <c r="E258" s="4">
        <v>92892594.396200001</v>
      </c>
      <c r="F258" s="4">
        <v>0</v>
      </c>
      <c r="G258" s="4">
        <v>918526.29480000003</v>
      </c>
      <c r="H258" s="4">
        <v>2814333.6207000003</v>
      </c>
      <c r="I258" s="4">
        <v>1407166.8103500002</v>
      </c>
      <c r="J258" s="4">
        <v>1407166.8103500002</v>
      </c>
      <c r="K258" s="4">
        <v>63436850.166900001</v>
      </c>
      <c r="L258" s="5">
        <f t="shared" si="28"/>
        <v>158655137.66824999</v>
      </c>
      <c r="M258" s="8"/>
      <c r="N258" s="151"/>
      <c r="O258" s="9">
        <v>4</v>
      </c>
      <c r="P258" s="88" t="s">
        <v>65</v>
      </c>
      <c r="Q258" s="4" t="s">
        <v>866</v>
      </c>
      <c r="R258" s="4">
        <v>123777977.2051</v>
      </c>
      <c r="S258" s="4">
        <v>-2536017.62</v>
      </c>
      <c r="T258" s="4">
        <v>1223922.3968</v>
      </c>
      <c r="U258" s="4">
        <v>3750056.9880999997</v>
      </c>
      <c r="V258" s="4">
        <v>0</v>
      </c>
      <c r="W258" s="4">
        <v>3750056.9880999997</v>
      </c>
      <c r="X258" s="4">
        <v>81076915.786500007</v>
      </c>
      <c r="Y258" s="5">
        <f t="shared" si="40"/>
        <v>207292854.75650001</v>
      </c>
    </row>
    <row r="259" spans="1:25" ht="24.9" customHeight="1" x14ac:dyDescent="0.25">
      <c r="A259" s="149"/>
      <c r="B259" s="152"/>
      <c r="C259" s="1">
        <v>18</v>
      </c>
      <c r="D259" s="4" t="s">
        <v>311</v>
      </c>
      <c r="E259" s="4">
        <v>115595462.145</v>
      </c>
      <c r="F259" s="4">
        <v>0</v>
      </c>
      <c r="G259" s="4">
        <v>1143013.3071999999</v>
      </c>
      <c r="H259" s="4">
        <v>3502154.2635999997</v>
      </c>
      <c r="I259" s="4">
        <v>1751077.1317999999</v>
      </c>
      <c r="J259" s="4">
        <v>1751077.1317999999</v>
      </c>
      <c r="K259" s="4">
        <v>66730014.504799999</v>
      </c>
      <c r="L259" s="5">
        <f t="shared" si="28"/>
        <v>185219567.08880001</v>
      </c>
      <c r="M259" s="8"/>
      <c r="N259" s="151"/>
      <c r="O259" s="9">
        <v>5</v>
      </c>
      <c r="P259" s="88" t="s">
        <v>65</v>
      </c>
      <c r="Q259" s="4" t="s">
        <v>669</v>
      </c>
      <c r="R259" s="4">
        <v>125585174.7341</v>
      </c>
      <c r="S259" s="4">
        <v>-2536017.62</v>
      </c>
      <c r="T259" s="4">
        <v>1241792.05</v>
      </c>
      <c r="U259" s="4">
        <v>3804809.0035000001</v>
      </c>
      <c r="V259" s="4">
        <v>0</v>
      </c>
      <c r="W259" s="4">
        <v>3804809.0035000001</v>
      </c>
      <c r="X259" s="4">
        <v>105085876.2471</v>
      </c>
      <c r="Y259" s="5">
        <f t="shared" si="40"/>
        <v>233181634.41469997</v>
      </c>
    </row>
    <row r="260" spans="1:25" ht="24.9" customHeight="1" x14ac:dyDescent="0.25">
      <c r="A260" s="1"/>
      <c r="B260" s="156" t="s">
        <v>833</v>
      </c>
      <c r="C260" s="157"/>
      <c r="D260" s="11"/>
      <c r="E260" s="11">
        <f>SUM(E242:E259)</f>
        <v>2108263477.0303001</v>
      </c>
      <c r="F260" s="11">
        <f t="shared" ref="F260:K260" si="41">SUM(F242:F259)</f>
        <v>0</v>
      </c>
      <c r="G260" s="11">
        <f t="shared" si="41"/>
        <v>20846607.337499995</v>
      </c>
      <c r="H260" s="11">
        <f t="shared" si="41"/>
        <v>63873302.530999996</v>
      </c>
      <c r="I260" s="11">
        <f t="shared" si="41"/>
        <v>31936651.265499998</v>
      </c>
      <c r="J260" s="11">
        <f t="shared" si="41"/>
        <v>31936651.265499998</v>
      </c>
      <c r="K260" s="11">
        <f t="shared" si="41"/>
        <v>1347866793.9844</v>
      </c>
      <c r="L260" s="6">
        <f t="shared" si="28"/>
        <v>3508913529.6177006</v>
      </c>
      <c r="M260" s="8"/>
      <c r="N260" s="151"/>
      <c r="O260" s="9">
        <v>6</v>
      </c>
      <c r="P260" s="88" t="s">
        <v>65</v>
      </c>
      <c r="Q260" s="4" t="s">
        <v>670</v>
      </c>
      <c r="R260" s="4">
        <v>129075996.58400001</v>
      </c>
      <c r="S260" s="4">
        <v>-2536017.62</v>
      </c>
      <c r="T260" s="4">
        <v>1276309.4587999999</v>
      </c>
      <c r="U260" s="4">
        <v>3910569.1812999998</v>
      </c>
      <c r="V260" s="4">
        <v>0</v>
      </c>
      <c r="W260" s="4">
        <v>3910569.1812999998</v>
      </c>
      <c r="X260" s="4">
        <v>108631668.8162</v>
      </c>
      <c r="Y260" s="5">
        <f t="shared" si="40"/>
        <v>240358526.42030001</v>
      </c>
    </row>
    <row r="261" spans="1:25" ht="24.9" customHeight="1" x14ac:dyDescent="0.25">
      <c r="A261" s="149">
        <v>13</v>
      </c>
      <c r="B261" s="150" t="s">
        <v>921</v>
      </c>
      <c r="C261" s="1">
        <v>1</v>
      </c>
      <c r="D261" s="4" t="s">
        <v>312</v>
      </c>
      <c r="E261" s="4">
        <v>135827127.67930001</v>
      </c>
      <c r="F261" s="4">
        <v>0</v>
      </c>
      <c r="G261" s="4">
        <v>1343064.9572000001</v>
      </c>
      <c r="H261" s="4">
        <v>4115105.7790999999</v>
      </c>
      <c r="I261" s="4">
        <v>0</v>
      </c>
      <c r="J261" s="4">
        <v>4115105.7790999999</v>
      </c>
      <c r="K261" s="4">
        <v>88129285.754899994</v>
      </c>
      <c r="L261" s="5">
        <f t="shared" si="28"/>
        <v>229414584.17049998</v>
      </c>
      <c r="M261" s="8"/>
      <c r="N261" s="151"/>
      <c r="O261" s="9">
        <v>7</v>
      </c>
      <c r="P261" s="88" t="s">
        <v>65</v>
      </c>
      <c r="Q261" s="4" t="s">
        <v>671</v>
      </c>
      <c r="R261" s="4">
        <v>139936495.04550001</v>
      </c>
      <c r="S261" s="4">
        <v>-2536017.62</v>
      </c>
      <c r="T261" s="4">
        <v>1383698.5729</v>
      </c>
      <c r="U261" s="4">
        <v>4239605.8086000001</v>
      </c>
      <c r="V261" s="4">
        <v>0</v>
      </c>
      <c r="W261" s="4">
        <v>4239605.8086000001</v>
      </c>
      <c r="X261" s="4">
        <v>111949997.5688</v>
      </c>
      <c r="Y261" s="5">
        <f t="shared" si="40"/>
        <v>254973779.37580001</v>
      </c>
    </row>
    <row r="262" spans="1:25" ht="24.9" customHeight="1" x14ac:dyDescent="0.25">
      <c r="A262" s="149"/>
      <c r="B262" s="151"/>
      <c r="C262" s="1">
        <v>2</v>
      </c>
      <c r="D262" s="4" t="s">
        <v>313</v>
      </c>
      <c r="E262" s="4">
        <v>103355265.847</v>
      </c>
      <c r="F262" s="4">
        <v>0</v>
      </c>
      <c r="G262" s="4">
        <v>1021981.6768</v>
      </c>
      <c r="H262" s="4">
        <v>3131317.4257</v>
      </c>
      <c r="I262" s="4">
        <v>0</v>
      </c>
      <c r="J262" s="4">
        <v>3131317.4257</v>
      </c>
      <c r="K262" s="4">
        <v>65575784.435800001</v>
      </c>
      <c r="L262" s="5">
        <f t="shared" si="28"/>
        <v>173084349.38529998</v>
      </c>
      <c r="M262" s="8"/>
      <c r="N262" s="151"/>
      <c r="O262" s="9">
        <v>8</v>
      </c>
      <c r="P262" s="88" t="s">
        <v>65</v>
      </c>
      <c r="Q262" s="4" t="s">
        <v>672</v>
      </c>
      <c r="R262" s="4">
        <v>102988124.8625</v>
      </c>
      <c r="S262" s="4">
        <v>-2536017.62</v>
      </c>
      <c r="T262" s="4">
        <v>1018351.3696</v>
      </c>
      <c r="U262" s="4">
        <v>3120194.287</v>
      </c>
      <c r="V262" s="4">
        <v>0</v>
      </c>
      <c r="W262" s="4">
        <v>3120194.287</v>
      </c>
      <c r="X262" s="4">
        <v>86987319.846000001</v>
      </c>
      <c r="Y262" s="5">
        <f t="shared" si="40"/>
        <v>191577972.74509999</v>
      </c>
    </row>
    <row r="263" spans="1:25" ht="24.9" customHeight="1" x14ac:dyDescent="0.25">
      <c r="A263" s="149"/>
      <c r="B263" s="151"/>
      <c r="C263" s="1">
        <v>3</v>
      </c>
      <c r="D263" s="4" t="s">
        <v>314</v>
      </c>
      <c r="E263" s="4">
        <v>98547792.750200003</v>
      </c>
      <c r="F263" s="4">
        <v>0</v>
      </c>
      <c r="G263" s="4">
        <v>974445.15910000005</v>
      </c>
      <c r="H263" s="4">
        <v>2985667.1373000001</v>
      </c>
      <c r="I263" s="4">
        <v>0</v>
      </c>
      <c r="J263" s="4">
        <v>2985667.1373000001</v>
      </c>
      <c r="K263" s="4">
        <v>56964774.7443</v>
      </c>
      <c r="L263" s="5">
        <f t="shared" si="28"/>
        <v>159472679.79089999</v>
      </c>
      <c r="M263" s="8"/>
      <c r="N263" s="151"/>
      <c r="O263" s="9">
        <v>9</v>
      </c>
      <c r="P263" s="88" t="s">
        <v>65</v>
      </c>
      <c r="Q263" s="4" t="s">
        <v>673</v>
      </c>
      <c r="R263" s="4">
        <v>122225169.54899999</v>
      </c>
      <c r="S263" s="4">
        <v>-2536017.62</v>
      </c>
      <c r="T263" s="4">
        <v>1208568.1624</v>
      </c>
      <c r="U263" s="4">
        <v>3703012.1314000003</v>
      </c>
      <c r="V263" s="4">
        <v>0</v>
      </c>
      <c r="W263" s="4">
        <v>3703012.1314000003</v>
      </c>
      <c r="X263" s="4">
        <v>102903038.9931</v>
      </c>
      <c r="Y263" s="5">
        <f t="shared" si="40"/>
        <v>227503771.2159</v>
      </c>
    </row>
    <row r="264" spans="1:25" ht="24.9" customHeight="1" x14ac:dyDescent="0.25">
      <c r="A264" s="149"/>
      <c r="B264" s="151"/>
      <c r="C264" s="1">
        <v>4</v>
      </c>
      <c r="D264" s="4" t="s">
        <v>315</v>
      </c>
      <c r="E264" s="4">
        <v>101755946.04369999</v>
      </c>
      <c r="F264" s="4">
        <v>0</v>
      </c>
      <c r="G264" s="4">
        <v>1006167.5281999999</v>
      </c>
      <c r="H264" s="4">
        <v>3082863.4071</v>
      </c>
      <c r="I264" s="4">
        <v>0</v>
      </c>
      <c r="J264" s="4">
        <v>3082863.4071</v>
      </c>
      <c r="K264" s="4">
        <v>64136492.376400001</v>
      </c>
      <c r="L264" s="5">
        <f t="shared" ref="L264:L327" si="42">E264+F264+G264+H264-I264+K264</f>
        <v>169981469.3554</v>
      </c>
      <c r="M264" s="8"/>
      <c r="N264" s="151"/>
      <c r="O264" s="9">
        <v>10</v>
      </c>
      <c r="P264" s="88" t="s">
        <v>65</v>
      </c>
      <c r="Q264" s="4" t="s">
        <v>674</v>
      </c>
      <c r="R264" s="4">
        <v>127964136.0104</v>
      </c>
      <c r="S264" s="4">
        <v>-2536017.62</v>
      </c>
      <c r="T264" s="4">
        <v>1265315.3297999999</v>
      </c>
      <c r="U264" s="4">
        <v>3876883.5402000002</v>
      </c>
      <c r="V264" s="4">
        <v>0</v>
      </c>
      <c r="W264" s="4">
        <v>3876883.5402000002</v>
      </c>
      <c r="X264" s="4">
        <v>105228146.5698</v>
      </c>
      <c r="Y264" s="5">
        <f t="shared" si="40"/>
        <v>235798463.83019999</v>
      </c>
    </row>
    <row r="265" spans="1:25" ht="24.9" customHeight="1" x14ac:dyDescent="0.25">
      <c r="A265" s="149"/>
      <c r="B265" s="151"/>
      <c r="C265" s="1">
        <v>5</v>
      </c>
      <c r="D265" s="4" t="s">
        <v>316</v>
      </c>
      <c r="E265" s="4">
        <v>107779376.1349</v>
      </c>
      <c r="F265" s="4">
        <v>0</v>
      </c>
      <c r="G265" s="4">
        <v>1065727.4850999999</v>
      </c>
      <c r="H265" s="4">
        <v>3265353.1085999999</v>
      </c>
      <c r="I265" s="4">
        <v>0</v>
      </c>
      <c r="J265" s="4">
        <v>3265353.1085999999</v>
      </c>
      <c r="K265" s="4">
        <v>67977509.923500001</v>
      </c>
      <c r="L265" s="5">
        <f t="shared" si="42"/>
        <v>180087966.65210003</v>
      </c>
      <c r="M265" s="8"/>
      <c r="N265" s="151"/>
      <c r="O265" s="9">
        <v>11</v>
      </c>
      <c r="P265" s="88" t="s">
        <v>65</v>
      </c>
      <c r="Q265" s="4" t="s">
        <v>841</v>
      </c>
      <c r="R265" s="4">
        <v>92548242.742600009</v>
      </c>
      <c r="S265" s="4">
        <v>-2536017.62</v>
      </c>
      <c r="T265" s="4">
        <v>915121.32960000006</v>
      </c>
      <c r="U265" s="4">
        <v>2803900.9221999999</v>
      </c>
      <c r="V265" s="4">
        <v>0</v>
      </c>
      <c r="W265" s="4">
        <v>2803900.9221999999</v>
      </c>
      <c r="X265" s="4">
        <v>79978538.284999996</v>
      </c>
      <c r="Y265" s="5">
        <f t="shared" si="40"/>
        <v>173709785.65939999</v>
      </c>
    </row>
    <row r="266" spans="1:25" ht="24.9" customHeight="1" x14ac:dyDescent="0.25">
      <c r="A266" s="149"/>
      <c r="B266" s="151"/>
      <c r="C266" s="1">
        <v>6</v>
      </c>
      <c r="D266" s="4" t="s">
        <v>317</v>
      </c>
      <c r="E266" s="4">
        <v>109871186.7748</v>
      </c>
      <c r="F266" s="4">
        <v>0</v>
      </c>
      <c r="G266" s="4">
        <v>1086411.406</v>
      </c>
      <c r="H266" s="4">
        <v>3328727.9453999996</v>
      </c>
      <c r="I266" s="4">
        <v>0</v>
      </c>
      <c r="J266" s="4">
        <v>3328727.9453999996</v>
      </c>
      <c r="K266" s="4">
        <v>70032135.187000006</v>
      </c>
      <c r="L266" s="5">
        <f t="shared" si="42"/>
        <v>184318461.3132</v>
      </c>
      <c r="M266" s="8"/>
      <c r="N266" s="151"/>
      <c r="O266" s="9">
        <v>12</v>
      </c>
      <c r="P266" s="88" t="s">
        <v>65</v>
      </c>
      <c r="Q266" s="4" t="s">
        <v>675</v>
      </c>
      <c r="R266" s="4">
        <v>96516747.837799996</v>
      </c>
      <c r="S266" s="4">
        <v>-2536017.62</v>
      </c>
      <c r="T266" s="4">
        <v>954362.09259999997</v>
      </c>
      <c r="U266" s="4">
        <v>2924133.2978999997</v>
      </c>
      <c r="V266" s="4">
        <v>0</v>
      </c>
      <c r="W266" s="4">
        <v>2924133.2978999997</v>
      </c>
      <c r="X266" s="4">
        <v>79713257.554800004</v>
      </c>
      <c r="Y266" s="5">
        <f t="shared" si="40"/>
        <v>177572483.1631</v>
      </c>
    </row>
    <row r="267" spans="1:25" ht="24.9" customHeight="1" x14ac:dyDescent="0.25">
      <c r="A267" s="149"/>
      <c r="B267" s="151"/>
      <c r="C267" s="1">
        <v>7</v>
      </c>
      <c r="D267" s="4" t="s">
        <v>318</v>
      </c>
      <c r="E267" s="4">
        <v>90534540.1523</v>
      </c>
      <c r="F267" s="4">
        <v>0</v>
      </c>
      <c r="G267" s="4">
        <v>895209.74470000004</v>
      </c>
      <c r="H267" s="4">
        <v>2742892.4968999997</v>
      </c>
      <c r="I267" s="4">
        <v>0</v>
      </c>
      <c r="J267" s="4">
        <v>2742892.4968999997</v>
      </c>
      <c r="K267" s="4">
        <v>57940844.754900001</v>
      </c>
      <c r="L267" s="5">
        <f t="shared" si="42"/>
        <v>152113487.14880002</v>
      </c>
      <c r="M267" s="8"/>
      <c r="N267" s="151"/>
      <c r="O267" s="9">
        <v>13</v>
      </c>
      <c r="P267" s="88" t="s">
        <v>65</v>
      </c>
      <c r="Q267" s="4" t="s">
        <v>867</v>
      </c>
      <c r="R267" s="4">
        <v>94615675.202000007</v>
      </c>
      <c r="S267" s="4">
        <v>-2536017.62</v>
      </c>
      <c r="T267" s="4">
        <v>935564.19799999997</v>
      </c>
      <c r="U267" s="4">
        <v>2866537.182</v>
      </c>
      <c r="V267" s="4">
        <v>0</v>
      </c>
      <c r="W267" s="4">
        <v>2866537.182</v>
      </c>
      <c r="X267" s="4">
        <v>80018182.782100007</v>
      </c>
      <c r="Y267" s="5">
        <f t="shared" si="40"/>
        <v>175899941.7441</v>
      </c>
    </row>
    <row r="268" spans="1:25" ht="24.9" customHeight="1" x14ac:dyDescent="0.25">
      <c r="A268" s="149"/>
      <c r="B268" s="151"/>
      <c r="C268" s="1">
        <v>8</v>
      </c>
      <c r="D268" s="4" t="s">
        <v>319</v>
      </c>
      <c r="E268" s="4">
        <v>111531311.0468</v>
      </c>
      <c r="F268" s="4">
        <v>0</v>
      </c>
      <c r="G268" s="4">
        <v>1102826.7919999999</v>
      </c>
      <c r="H268" s="4">
        <v>3379024.1351999999</v>
      </c>
      <c r="I268" s="4">
        <v>0</v>
      </c>
      <c r="J268" s="4">
        <v>3379024.1351999999</v>
      </c>
      <c r="K268" s="4">
        <v>67111094.904699996</v>
      </c>
      <c r="L268" s="5">
        <f t="shared" si="42"/>
        <v>183124256.87869999</v>
      </c>
      <c r="M268" s="8"/>
      <c r="N268" s="151"/>
      <c r="O268" s="9">
        <v>14</v>
      </c>
      <c r="P268" s="88" t="s">
        <v>65</v>
      </c>
      <c r="Q268" s="4" t="s">
        <v>676</v>
      </c>
      <c r="R268" s="4">
        <v>140529252.44060001</v>
      </c>
      <c r="S268" s="4">
        <v>-2536017.62</v>
      </c>
      <c r="T268" s="4">
        <v>1389559.7855</v>
      </c>
      <c r="U268" s="4">
        <v>4257564.3668000009</v>
      </c>
      <c r="V268" s="4">
        <v>0</v>
      </c>
      <c r="W268" s="4">
        <v>4257564.3668000009</v>
      </c>
      <c r="X268" s="4">
        <v>104583853.20119999</v>
      </c>
      <c r="Y268" s="5">
        <f t="shared" si="40"/>
        <v>248224212.17409998</v>
      </c>
    </row>
    <row r="269" spans="1:25" ht="24.9" customHeight="1" x14ac:dyDescent="0.25">
      <c r="A269" s="149"/>
      <c r="B269" s="151"/>
      <c r="C269" s="1">
        <v>9</v>
      </c>
      <c r="D269" s="4" t="s">
        <v>320</v>
      </c>
      <c r="E269" s="4">
        <v>119334069.6716</v>
      </c>
      <c r="F269" s="4">
        <v>0</v>
      </c>
      <c r="G269" s="4">
        <v>1179980.8322999999</v>
      </c>
      <c r="H269" s="4">
        <v>3615421.5151</v>
      </c>
      <c r="I269" s="4">
        <v>0</v>
      </c>
      <c r="J269" s="4">
        <v>3615421.5151</v>
      </c>
      <c r="K269" s="4">
        <v>75868170.668699995</v>
      </c>
      <c r="L269" s="5">
        <f t="shared" si="42"/>
        <v>199997642.68769997</v>
      </c>
      <c r="M269" s="8"/>
      <c r="N269" s="151"/>
      <c r="O269" s="9">
        <v>15</v>
      </c>
      <c r="P269" s="88" t="s">
        <v>65</v>
      </c>
      <c r="Q269" s="4" t="s">
        <v>868</v>
      </c>
      <c r="R269" s="4">
        <v>95827821.527199998</v>
      </c>
      <c r="S269" s="4">
        <v>-2536017.62</v>
      </c>
      <c r="T269" s="4">
        <v>947549.95719999995</v>
      </c>
      <c r="U269" s="4">
        <v>2903261.1444999999</v>
      </c>
      <c r="V269" s="4">
        <v>0</v>
      </c>
      <c r="W269" s="4">
        <v>2903261.1444999999</v>
      </c>
      <c r="X269" s="4">
        <v>82122012.2086</v>
      </c>
      <c r="Y269" s="5">
        <f t="shared" si="40"/>
        <v>179264627.2175</v>
      </c>
    </row>
    <row r="270" spans="1:25" ht="24.9" customHeight="1" x14ac:dyDescent="0.25">
      <c r="A270" s="149"/>
      <c r="B270" s="151"/>
      <c r="C270" s="1">
        <v>10</v>
      </c>
      <c r="D270" s="4" t="s">
        <v>321</v>
      </c>
      <c r="E270" s="4">
        <v>104204848.76199999</v>
      </c>
      <c r="F270" s="4">
        <v>0</v>
      </c>
      <c r="G270" s="4">
        <v>1030382.3921000001</v>
      </c>
      <c r="H270" s="4">
        <v>3157056.9347000001</v>
      </c>
      <c r="I270" s="4">
        <v>0</v>
      </c>
      <c r="J270" s="4">
        <v>3157056.9347000001</v>
      </c>
      <c r="K270" s="4">
        <v>65457975.611299999</v>
      </c>
      <c r="L270" s="5">
        <f t="shared" si="42"/>
        <v>173850263.7001</v>
      </c>
      <c r="M270" s="8"/>
      <c r="N270" s="151"/>
      <c r="O270" s="9">
        <v>16</v>
      </c>
      <c r="P270" s="88" t="s">
        <v>65</v>
      </c>
      <c r="Q270" s="4" t="s">
        <v>677</v>
      </c>
      <c r="R270" s="4">
        <v>100557696.7193</v>
      </c>
      <c r="S270" s="4">
        <v>-2536017.62</v>
      </c>
      <c r="T270" s="4">
        <v>994319.18310000002</v>
      </c>
      <c r="U270" s="4">
        <v>3046560.4770999998</v>
      </c>
      <c r="V270" s="4">
        <v>0</v>
      </c>
      <c r="W270" s="4">
        <v>3046560.4770999998</v>
      </c>
      <c r="X270" s="4">
        <v>82730316.246600002</v>
      </c>
      <c r="Y270" s="5">
        <f t="shared" si="40"/>
        <v>184792875.0061</v>
      </c>
    </row>
    <row r="271" spans="1:25" ht="24.9" customHeight="1" x14ac:dyDescent="0.25">
      <c r="A271" s="149"/>
      <c r="B271" s="151"/>
      <c r="C271" s="1">
        <v>11</v>
      </c>
      <c r="D271" s="4" t="s">
        <v>322</v>
      </c>
      <c r="E271" s="4">
        <v>111672676.9807</v>
      </c>
      <c r="F271" s="4">
        <v>0</v>
      </c>
      <c r="G271" s="4">
        <v>1104224.625</v>
      </c>
      <c r="H271" s="4">
        <v>3383307.0482000001</v>
      </c>
      <c r="I271" s="4">
        <v>0</v>
      </c>
      <c r="J271" s="4">
        <v>3383307.0482000001</v>
      </c>
      <c r="K271" s="4">
        <v>68421612.640400007</v>
      </c>
      <c r="L271" s="5">
        <f t="shared" si="42"/>
        <v>184581821.29430002</v>
      </c>
      <c r="M271" s="8"/>
      <c r="N271" s="151"/>
      <c r="O271" s="9">
        <v>17</v>
      </c>
      <c r="P271" s="88" t="s">
        <v>65</v>
      </c>
      <c r="Q271" s="4" t="s">
        <v>678</v>
      </c>
      <c r="R271" s="4">
        <v>131380326.7841</v>
      </c>
      <c r="S271" s="4">
        <v>-2536017.62</v>
      </c>
      <c r="T271" s="4">
        <v>1299094.7830999999</v>
      </c>
      <c r="U271" s="4">
        <v>3980382.6469999999</v>
      </c>
      <c r="V271" s="4">
        <v>0</v>
      </c>
      <c r="W271" s="4">
        <v>3980382.6469999999</v>
      </c>
      <c r="X271" s="4">
        <v>101620919.0887</v>
      </c>
      <c r="Y271" s="5">
        <f t="shared" si="40"/>
        <v>235744705.68289998</v>
      </c>
    </row>
    <row r="272" spans="1:25" ht="24.9" customHeight="1" x14ac:dyDescent="0.25">
      <c r="A272" s="149"/>
      <c r="B272" s="151"/>
      <c r="C272" s="1">
        <v>12</v>
      </c>
      <c r="D272" s="4" t="s">
        <v>323</v>
      </c>
      <c r="E272" s="4">
        <v>78367449.813700005</v>
      </c>
      <c r="F272" s="4">
        <v>0</v>
      </c>
      <c r="G272" s="4">
        <v>774900.98939999996</v>
      </c>
      <c r="H272" s="4">
        <v>2374270.5241</v>
      </c>
      <c r="I272" s="4">
        <v>0</v>
      </c>
      <c r="J272" s="4">
        <v>2374270.5241</v>
      </c>
      <c r="K272" s="4">
        <v>50861912.115800001</v>
      </c>
      <c r="L272" s="5">
        <f t="shared" si="42"/>
        <v>132378533.44300002</v>
      </c>
      <c r="M272" s="8"/>
      <c r="N272" s="151"/>
      <c r="O272" s="9">
        <v>18</v>
      </c>
      <c r="P272" s="88" t="s">
        <v>65</v>
      </c>
      <c r="Q272" s="4" t="s">
        <v>679</v>
      </c>
      <c r="R272" s="4">
        <v>113601308.45639999</v>
      </c>
      <c r="S272" s="4">
        <v>-2536017.62</v>
      </c>
      <c r="T272" s="4">
        <v>1123295.0227000001</v>
      </c>
      <c r="U272" s="4">
        <v>3441738.1043999996</v>
      </c>
      <c r="V272" s="4">
        <v>0</v>
      </c>
      <c r="W272" s="4">
        <v>3441738.1043999996</v>
      </c>
      <c r="X272" s="4">
        <v>83587733.932699993</v>
      </c>
      <c r="Y272" s="5">
        <f t="shared" si="40"/>
        <v>199218057.89619997</v>
      </c>
    </row>
    <row r="273" spans="1:25" ht="24.9" customHeight="1" x14ac:dyDescent="0.25">
      <c r="A273" s="149"/>
      <c r="B273" s="151"/>
      <c r="C273" s="1">
        <v>13</v>
      </c>
      <c r="D273" s="4" t="s">
        <v>324</v>
      </c>
      <c r="E273" s="4">
        <v>99325454.449000001</v>
      </c>
      <c r="F273" s="4">
        <v>0</v>
      </c>
      <c r="G273" s="4">
        <v>982134.71420000005</v>
      </c>
      <c r="H273" s="4">
        <v>3009227.6749</v>
      </c>
      <c r="I273" s="4">
        <v>0</v>
      </c>
      <c r="J273" s="4">
        <v>3009227.6749</v>
      </c>
      <c r="K273" s="4">
        <v>62898515.635399997</v>
      </c>
      <c r="L273" s="5">
        <f t="shared" si="42"/>
        <v>166215332.47350001</v>
      </c>
      <c r="M273" s="8"/>
      <c r="N273" s="151"/>
      <c r="O273" s="9">
        <v>19</v>
      </c>
      <c r="P273" s="88" t="s">
        <v>65</v>
      </c>
      <c r="Q273" s="4" t="s">
        <v>680</v>
      </c>
      <c r="R273" s="4">
        <v>104287662.13</v>
      </c>
      <c r="S273" s="4">
        <v>-2536017.62</v>
      </c>
      <c r="T273" s="4">
        <v>1031201.2546</v>
      </c>
      <c r="U273" s="4">
        <v>3159565.9015000002</v>
      </c>
      <c r="V273" s="4">
        <v>0</v>
      </c>
      <c r="W273" s="4">
        <v>3159565.9015000002</v>
      </c>
      <c r="X273" s="4">
        <v>79978678.868399993</v>
      </c>
      <c r="Y273" s="5">
        <f t="shared" si="40"/>
        <v>185921090.5345</v>
      </c>
    </row>
    <row r="274" spans="1:25" ht="24.9" customHeight="1" x14ac:dyDescent="0.25">
      <c r="A274" s="149"/>
      <c r="B274" s="151"/>
      <c r="C274" s="1">
        <v>14</v>
      </c>
      <c r="D274" s="4" t="s">
        <v>325</v>
      </c>
      <c r="E274" s="4">
        <v>96925467.391800001</v>
      </c>
      <c r="F274" s="4">
        <v>0</v>
      </c>
      <c r="G274" s="4">
        <v>958403.53060000006</v>
      </c>
      <c r="H274" s="4">
        <v>2936516.1277000001</v>
      </c>
      <c r="I274" s="4">
        <v>0</v>
      </c>
      <c r="J274" s="4">
        <v>2936516.1277000001</v>
      </c>
      <c r="K274" s="4">
        <v>60734235.380000003</v>
      </c>
      <c r="L274" s="5">
        <f t="shared" si="42"/>
        <v>161554622.43009999</v>
      </c>
      <c r="M274" s="8"/>
      <c r="N274" s="151"/>
      <c r="O274" s="9">
        <v>20</v>
      </c>
      <c r="P274" s="88" t="s">
        <v>65</v>
      </c>
      <c r="Q274" s="4" t="s">
        <v>869</v>
      </c>
      <c r="R274" s="4">
        <v>94165812.340200007</v>
      </c>
      <c r="S274" s="4">
        <v>-2536017.62</v>
      </c>
      <c r="T274" s="4">
        <v>931115.93299999996</v>
      </c>
      <c r="U274" s="4">
        <v>2852907.8481999999</v>
      </c>
      <c r="V274" s="4">
        <v>0</v>
      </c>
      <c r="W274" s="4">
        <v>2852907.8481999999</v>
      </c>
      <c r="X274" s="4">
        <v>76995360.173999995</v>
      </c>
      <c r="Y274" s="5">
        <f t="shared" si="40"/>
        <v>172409178.67539999</v>
      </c>
    </row>
    <row r="275" spans="1:25" ht="24.9" customHeight="1" x14ac:dyDescent="0.25">
      <c r="A275" s="149"/>
      <c r="B275" s="151"/>
      <c r="C275" s="1">
        <v>15</v>
      </c>
      <c r="D275" s="4" t="s">
        <v>326</v>
      </c>
      <c r="E275" s="4">
        <v>103953871.2041</v>
      </c>
      <c r="F275" s="4">
        <v>0</v>
      </c>
      <c r="G275" s="4">
        <v>1027900.7144000001</v>
      </c>
      <c r="H275" s="4">
        <v>3149453.1574999997</v>
      </c>
      <c r="I275" s="4">
        <v>0</v>
      </c>
      <c r="J275" s="4">
        <v>3149453.1574999997</v>
      </c>
      <c r="K275" s="4">
        <v>65337214.537</v>
      </c>
      <c r="L275" s="5">
        <f t="shared" si="42"/>
        <v>173468439.61299998</v>
      </c>
      <c r="M275" s="8"/>
      <c r="N275" s="151"/>
      <c r="O275" s="9">
        <v>21</v>
      </c>
      <c r="P275" s="88" t="s">
        <v>65</v>
      </c>
      <c r="Q275" s="4" t="s">
        <v>681</v>
      </c>
      <c r="R275" s="4">
        <v>116294223.6463</v>
      </c>
      <c r="S275" s="4">
        <v>-2536017.62</v>
      </c>
      <c r="T275" s="4">
        <v>1149922.6934</v>
      </c>
      <c r="U275" s="4">
        <v>3523324.3902000003</v>
      </c>
      <c r="V275" s="4">
        <v>0</v>
      </c>
      <c r="W275" s="4">
        <v>3523324.3902000003</v>
      </c>
      <c r="X275" s="4">
        <v>93758234.424700007</v>
      </c>
      <c r="Y275" s="5">
        <f t="shared" si="40"/>
        <v>212189687.53460002</v>
      </c>
    </row>
    <row r="276" spans="1:25" ht="24.9" customHeight="1" x14ac:dyDescent="0.25">
      <c r="A276" s="149"/>
      <c r="B276" s="152"/>
      <c r="C276" s="1">
        <v>16</v>
      </c>
      <c r="D276" s="4" t="s">
        <v>327</v>
      </c>
      <c r="E276" s="4">
        <v>101051270.8635</v>
      </c>
      <c r="F276" s="4">
        <v>0</v>
      </c>
      <c r="G276" s="4">
        <v>999199.66720000003</v>
      </c>
      <c r="H276" s="4">
        <v>3061514.1159000001</v>
      </c>
      <c r="I276" s="4">
        <v>0</v>
      </c>
      <c r="J276" s="4">
        <v>3061514.1159000001</v>
      </c>
      <c r="K276" s="4">
        <v>63610007.8323</v>
      </c>
      <c r="L276" s="5">
        <f t="shared" si="42"/>
        <v>168721992.47889999</v>
      </c>
      <c r="M276" s="8"/>
      <c r="N276" s="151"/>
      <c r="O276" s="9">
        <v>22</v>
      </c>
      <c r="P276" s="88" t="s">
        <v>65</v>
      </c>
      <c r="Q276" s="4" t="s">
        <v>870</v>
      </c>
      <c r="R276" s="4">
        <v>107719225.88849999</v>
      </c>
      <c r="S276" s="4">
        <v>-2536017.62</v>
      </c>
      <c r="T276" s="4">
        <v>1065132.7167</v>
      </c>
      <c r="U276" s="4">
        <v>3263530.7582</v>
      </c>
      <c r="V276" s="4">
        <v>0</v>
      </c>
      <c r="W276" s="4">
        <v>3263530.7582</v>
      </c>
      <c r="X276" s="4">
        <v>86301694.980399996</v>
      </c>
      <c r="Y276" s="5">
        <f t="shared" si="40"/>
        <v>195813566.7238</v>
      </c>
    </row>
    <row r="277" spans="1:25" ht="24.9" customHeight="1" x14ac:dyDescent="0.25">
      <c r="A277" s="1"/>
      <c r="B277" s="156" t="s">
        <v>834</v>
      </c>
      <c r="C277" s="157"/>
      <c r="D277" s="11"/>
      <c r="E277" s="11">
        <f>SUM(E261:E276)</f>
        <v>1674037655.5653996</v>
      </c>
      <c r="F277" s="11">
        <f t="shared" ref="F277:K277" si="43">SUM(F261:F276)</f>
        <v>0</v>
      </c>
      <c r="G277" s="11">
        <f t="shared" si="43"/>
        <v>16552962.214299999</v>
      </c>
      <c r="H277" s="11">
        <f t="shared" si="43"/>
        <v>50717718.533400007</v>
      </c>
      <c r="I277" s="11">
        <f t="shared" si="43"/>
        <v>0</v>
      </c>
      <c r="J277" s="11">
        <f t="shared" si="43"/>
        <v>50717718.533400007</v>
      </c>
      <c r="K277" s="11">
        <f t="shared" si="43"/>
        <v>1051057566.5024002</v>
      </c>
      <c r="L277" s="6">
        <f t="shared" si="42"/>
        <v>2792365902.8154998</v>
      </c>
      <c r="M277" s="8"/>
      <c r="N277" s="151"/>
      <c r="O277" s="9">
        <v>23</v>
      </c>
      <c r="P277" s="88" t="s">
        <v>65</v>
      </c>
      <c r="Q277" s="4" t="s">
        <v>871</v>
      </c>
      <c r="R277" s="4">
        <v>111516459.28490001</v>
      </c>
      <c r="S277" s="4">
        <v>-2536017.62</v>
      </c>
      <c r="T277" s="4">
        <v>1102679.9372</v>
      </c>
      <c r="U277" s="4">
        <v>3378574.1766999997</v>
      </c>
      <c r="V277" s="4">
        <v>0</v>
      </c>
      <c r="W277" s="4">
        <v>3378574.1766999997</v>
      </c>
      <c r="X277" s="4">
        <v>93438126.198500007</v>
      </c>
      <c r="Y277" s="5">
        <f t="shared" si="40"/>
        <v>206899821.97729999</v>
      </c>
    </row>
    <row r="278" spans="1:25" ht="24.9" customHeight="1" x14ac:dyDescent="0.25">
      <c r="A278" s="149">
        <v>14</v>
      </c>
      <c r="B278" s="150" t="s">
        <v>49</v>
      </c>
      <c r="C278" s="1">
        <v>1</v>
      </c>
      <c r="D278" s="4" t="s">
        <v>328</v>
      </c>
      <c r="E278" s="4">
        <v>126584118.57170001</v>
      </c>
      <c r="F278" s="4">
        <v>0</v>
      </c>
      <c r="G278" s="4">
        <v>1251669.6531</v>
      </c>
      <c r="H278" s="4">
        <v>3835073.6468000002</v>
      </c>
      <c r="I278" s="4">
        <v>0</v>
      </c>
      <c r="J278" s="4">
        <v>3835073.6468000002</v>
      </c>
      <c r="K278" s="4">
        <v>76232985.399100006</v>
      </c>
      <c r="L278" s="5">
        <f t="shared" si="42"/>
        <v>207903847.27070001</v>
      </c>
      <c r="M278" s="8"/>
      <c r="N278" s="151"/>
      <c r="O278" s="9">
        <v>24</v>
      </c>
      <c r="P278" s="88" t="s">
        <v>65</v>
      </c>
      <c r="Q278" s="4" t="s">
        <v>872</v>
      </c>
      <c r="R278" s="4">
        <v>95466221.806899995</v>
      </c>
      <c r="S278" s="4">
        <v>-2536017.62</v>
      </c>
      <c r="T278" s="4">
        <v>943974.4423</v>
      </c>
      <c r="U278" s="4">
        <v>2892305.8875000002</v>
      </c>
      <c r="V278" s="4">
        <v>0</v>
      </c>
      <c r="W278" s="4">
        <v>2892305.8875000002</v>
      </c>
      <c r="X278" s="4">
        <v>79674315.974399999</v>
      </c>
      <c r="Y278" s="5">
        <f t="shared" si="40"/>
        <v>176440800.49110001</v>
      </c>
    </row>
    <row r="279" spans="1:25" ht="24.9" customHeight="1" x14ac:dyDescent="0.25">
      <c r="A279" s="149"/>
      <c r="B279" s="151"/>
      <c r="C279" s="1">
        <v>2</v>
      </c>
      <c r="D279" s="4" t="s">
        <v>329</v>
      </c>
      <c r="E279" s="4">
        <v>106656217.1305</v>
      </c>
      <c r="F279" s="4">
        <v>0</v>
      </c>
      <c r="G279" s="4">
        <v>1054621.6366000001</v>
      </c>
      <c r="H279" s="4">
        <v>3231325.1630000002</v>
      </c>
      <c r="I279" s="4">
        <v>0</v>
      </c>
      <c r="J279" s="4">
        <v>3231325.1630000002</v>
      </c>
      <c r="K279" s="4">
        <v>67177872.990700006</v>
      </c>
      <c r="L279" s="5">
        <f t="shared" si="42"/>
        <v>178120036.92080003</v>
      </c>
      <c r="M279" s="8"/>
      <c r="N279" s="151"/>
      <c r="O279" s="9">
        <v>25</v>
      </c>
      <c r="P279" s="88" t="s">
        <v>65</v>
      </c>
      <c r="Q279" s="4" t="s">
        <v>682</v>
      </c>
      <c r="R279" s="4">
        <v>87360995.17840001</v>
      </c>
      <c r="S279" s="4">
        <v>-2536017.62</v>
      </c>
      <c r="T279" s="4">
        <v>863829.58440000005</v>
      </c>
      <c r="U279" s="4">
        <v>2646744.7429</v>
      </c>
      <c r="V279" s="4">
        <v>0</v>
      </c>
      <c r="W279" s="4">
        <v>2646744.7429</v>
      </c>
      <c r="X279" s="4">
        <v>74665191.5977</v>
      </c>
      <c r="Y279" s="5">
        <f t="shared" si="40"/>
        <v>163000743.48339999</v>
      </c>
    </row>
    <row r="280" spans="1:25" ht="24.9" customHeight="1" x14ac:dyDescent="0.25">
      <c r="A280" s="149"/>
      <c r="B280" s="151"/>
      <c r="C280" s="1">
        <v>3</v>
      </c>
      <c r="D280" s="4" t="s">
        <v>330</v>
      </c>
      <c r="E280" s="4">
        <v>144370494.2947</v>
      </c>
      <c r="F280" s="4">
        <v>0</v>
      </c>
      <c r="G280" s="4">
        <v>1427542.1636999999</v>
      </c>
      <c r="H280" s="4">
        <v>4373941.0937000001</v>
      </c>
      <c r="I280" s="4">
        <v>0</v>
      </c>
      <c r="J280" s="4">
        <v>4373941.0937000001</v>
      </c>
      <c r="K280" s="4">
        <v>87613908.300899997</v>
      </c>
      <c r="L280" s="5">
        <f t="shared" si="42"/>
        <v>237785885.85299999</v>
      </c>
      <c r="M280" s="8"/>
      <c r="N280" s="151"/>
      <c r="O280" s="9">
        <v>26</v>
      </c>
      <c r="P280" s="88" t="s">
        <v>65</v>
      </c>
      <c r="Q280" s="4" t="s">
        <v>683</v>
      </c>
      <c r="R280" s="4">
        <v>115801975.00909999</v>
      </c>
      <c r="S280" s="4">
        <v>-2536017.62</v>
      </c>
      <c r="T280" s="4">
        <v>1145055.3160000001</v>
      </c>
      <c r="U280" s="4">
        <v>3508410.9098</v>
      </c>
      <c r="V280" s="4">
        <v>0</v>
      </c>
      <c r="W280" s="4">
        <v>3508410.9098</v>
      </c>
      <c r="X280" s="4">
        <v>94001162.406599998</v>
      </c>
      <c r="Y280" s="5">
        <f t="shared" si="40"/>
        <v>211920586.02149999</v>
      </c>
    </row>
    <row r="281" spans="1:25" ht="24.9" customHeight="1" x14ac:dyDescent="0.25">
      <c r="A281" s="149"/>
      <c r="B281" s="151"/>
      <c r="C281" s="1">
        <v>4</v>
      </c>
      <c r="D281" s="4" t="s">
        <v>331</v>
      </c>
      <c r="E281" s="4">
        <v>135713567.9727</v>
      </c>
      <c r="F281" s="4">
        <v>0</v>
      </c>
      <c r="G281" s="4">
        <v>1341942.0734999999</v>
      </c>
      <c r="H281" s="4">
        <v>4111665.3014000002</v>
      </c>
      <c r="I281" s="4">
        <v>0</v>
      </c>
      <c r="J281" s="4">
        <v>4111665.3014000002</v>
      </c>
      <c r="K281" s="4">
        <v>82800757.076299995</v>
      </c>
      <c r="L281" s="5">
        <f t="shared" si="42"/>
        <v>223967932.42390001</v>
      </c>
      <c r="M281" s="8"/>
      <c r="N281" s="151"/>
      <c r="O281" s="9">
        <v>27</v>
      </c>
      <c r="P281" s="88" t="s">
        <v>65</v>
      </c>
      <c r="Q281" s="4" t="s">
        <v>873</v>
      </c>
      <c r="R281" s="4">
        <v>126169488.40790001</v>
      </c>
      <c r="S281" s="4">
        <v>-2536017.62</v>
      </c>
      <c r="T281" s="4">
        <v>1247569.7708000001</v>
      </c>
      <c r="U281" s="4">
        <v>3822511.7453000001</v>
      </c>
      <c r="V281" s="4">
        <v>0</v>
      </c>
      <c r="W281" s="4">
        <v>3822511.7453000001</v>
      </c>
      <c r="X281" s="4">
        <v>102764283.2535</v>
      </c>
      <c r="Y281" s="5">
        <f t="shared" si="40"/>
        <v>231467835.5575</v>
      </c>
    </row>
    <row r="282" spans="1:25" ht="24.9" customHeight="1" x14ac:dyDescent="0.25">
      <c r="A282" s="149"/>
      <c r="B282" s="151"/>
      <c r="C282" s="1">
        <v>5</v>
      </c>
      <c r="D282" s="4" t="s">
        <v>332</v>
      </c>
      <c r="E282" s="4">
        <v>131219391.08859999</v>
      </c>
      <c r="F282" s="4">
        <v>0</v>
      </c>
      <c r="G282" s="4">
        <v>1297503.4434</v>
      </c>
      <c r="H282" s="4">
        <v>3975506.8360000001</v>
      </c>
      <c r="I282" s="4">
        <v>0</v>
      </c>
      <c r="J282" s="4">
        <v>3975506.8360000001</v>
      </c>
      <c r="K282" s="4">
        <v>76315788.976300001</v>
      </c>
      <c r="L282" s="5">
        <f t="shared" si="42"/>
        <v>212808190.3443</v>
      </c>
      <c r="M282" s="8"/>
      <c r="N282" s="151"/>
      <c r="O282" s="9">
        <v>28</v>
      </c>
      <c r="P282" s="88" t="s">
        <v>65</v>
      </c>
      <c r="Q282" s="4" t="s">
        <v>684</v>
      </c>
      <c r="R282" s="4">
        <v>96633832.980200008</v>
      </c>
      <c r="S282" s="4">
        <v>-2536017.62</v>
      </c>
      <c r="T282" s="4">
        <v>955519.83589999995</v>
      </c>
      <c r="U282" s="4">
        <v>2927680.5844999999</v>
      </c>
      <c r="V282" s="4">
        <v>0</v>
      </c>
      <c r="W282" s="4">
        <v>2927680.5844999999</v>
      </c>
      <c r="X282" s="4">
        <v>80184071.103</v>
      </c>
      <c r="Y282" s="5">
        <f t="shared" si="40"/>
        <v>178165086.8836</v>
      </c>
    </row>
    <row r="283" spans="1:25" ht="24.9" customHeight="1" x14ac:dyDescent="0.25">
      <c r="A283" s="149"/>
      <c r="B283" s="151"/>
      <c r="C283" s="1">
        <v>6</v>
      </c>
      <c r="D283" s="4" t="s">
        <v>333</v>
      </c>
      <c r="E283" s="4">
        <v>126163282.3109</v>
      </c>
      <c r="F283" s="4">
        <v>0</v>
      </c>
      <c r="G283" s="4">
        <v>1247508.4047000001</v>
      </c>
      <c r="H283" s="4">
        <v>3822323.7214000002</v>
      </c>
      <c r="I283" s="4">
        <v>0</v>
      </c>
      <c r="J283" s="4">
        <v>3822323.7214000002</v>
      </c>
      <c r="K283" s="4">
        <v>72238169.696899995</v>
      </c>
      <c r="L283" s="5">
        <f t="shared" si="42"/>
        <v>203471284.13389999</v>
      </c>
      <c r="M283" s="8"/>
      <c r="N283" s="151"/>
      <c r="O283" s="9">
        <v>29</v>
      </c>
      <c r="P283" s="88" t="s">
        <v>65</v>
      </c>
      <c r="Q283" s="4" t="s">
        <v>685</v>
      </c>
      <c r="R283" s="4">
        <v>116213383.1107</v>
      </c>
      <c r="S283" s="4">
        <v>-2536017.62</v>
      </c>
      <c r="T283" s="4">
        <v>1149123.3384</v>
      </c>
      <c r="U283" s="4">
        <v>3520875.1935000001</v>
      </c>
      <c r="V283" s="4">
        <v>0</v>
      </c>
      <c r="W283" s="4">
        <v>3520875.1935000001</v>
      </c>
      <c r="X283" s="4">
        <v>86677193.035799995</v>
      </c>
      <c r="Y283" s="5">
        <f t="shared" si="40"/>
        <v>205024557.05839998</v>
      </c>
    </row>
    <row r="284" spans="1:25" ht="24.9" customHeight="1" x14ac:dyDescent="0.25">
      <c r="A284" s="149"/>
      <c r="B284" s="151"/>
      <c r="C284" s="1">
        <v>7</v>
      </c>
      <c r="D284" s="4" t="s">
        <v>334</v>
      </c>
      <c r="E284" s="4">
        <v>127385289.1777</v>
      </c>
      <c r="F284" s="4">
        <v>0</v>
      </c>
      <c r="G284" s="4">
        <v>1259591.6653</v>
      </c>
      <c r="H284" s="4">
        <v>3859346.4252999998</v>
      </c>
      <c r="I284" s="4">
        <v>0</v>
      </c>
      <c r="J284" s="4">
        <v>3859346.4252999998</v>
      </c>
      <c r="K284" s="4">
        <v>77795428.449300006</v>
      </c>
      <c r="L284" s="5">
        <f t="shared" si="42"/>
        <v>210299655.71759999</v>
      </c>
      <c r="M284" s="8"/>
      <c r="N284" s="151"/>
      <c r="O284" s="9">
        <v>30</v>
      </c>
      <c r="P284" s="88" t="s">
        <v>65</v>
      </c>
      <c r="Q284" s="4" t="s">
        <v>874</v>
      </c>
      <c r="R284" s="4">
        <v>98122871.557300001</v>
      </c>
      <c r="S284" s="4">
        <v>-2536017.62</v>
      </c>
      <c r="T284" s="4">
        <v>970243.51859999995</v>
      </c>
      <c r="U284" s="4">
        <v>2972793.4523</v>
      </c>
      <c r="V284" s="4">
        <v>0</v>
      </c>
      <c r="W284" s="4">
        <v>2972793.4523</v>
      </c>
      <c r="X284" s="4">
        <v>82912090.483099997</v>
      </c>
      <c r="Y284" s="5">
        <f t="shared" si="40"/>
        <v>182441981.39129999</v>
      </c>
    </row>
    <row r="285" spans="1:25" ht="24.9" customHeight="1" x14ac:dyDescent="0.25">
      <c r="A285" s="149"/>
      <c r="B285" s="151"/>
      <c r="C285" s="1">
        <v>8</v>
      </c>
      <c r="D285" s="4" t="s">
        <v>335</v>
      </c>
      <c r="E285" s="4">
        <v>137871299.42320001</v>
      </c>
      <c r="F285" s="4">
        <v>0</v>
      </c>
      <c r="G285" s="4">
        <v>1363277.8225</v>
      </c>
      <c r="H285" s="4">
        <v>4177037.3174000001</v>
      </c>
      <c r="I285" s="4">
        <v>0</v>
      </c>
      <c r="J285" s="4">
        <v>4177037.3174000001</v>
      </c>
      <c r="K285" s="4">
        <v>84850321.340200007</v>
      </c>
      <c r="L285" s="5">
        <f t="shared" si="42"/>
        <v>228261935.90330002</v>
      </c>
      <c r="M285" s="8"/>
      <c r="N285" s="151"/>
      <c r="O285" s="9">
        <v>31</v>
      </c>
      <c r="P285" s="88" t="s">
        <v>65</v>
      </c>
      <c r="Q285" s="4" t="s">
        <v>686</v>
      </c>
      <c r="R285" s="4">
        <v>98551221.731000006</v>
      </c>
      <c r="S285" s="4">
        <v>-2536017.62</v>
      </c>
      <c r="T285" s="4">
        <v>974479.06499999994</v>
      </c>
      <c r="U285" s="4">
        <v>2985771.0238999999</v>
      </c>
      <c r="V285" s="4">
        <v>0</v>
      </c>
      <c r="W285" s="4">
        <v>2985771.0238999999</v>
      </c>
      <c r="X285" s="4">
        <v>84653917.853200004</v>
      </c>
      <c r="Y285" s="5">
        <f t="shared" si="40"/>
        <v>184629372.05309999</v>
      </c>
    </row>
    <row r="286" spans="1:25" ht="24.9" customHeight="1" x14ac:dyDescent="0.25">
      <c r="A286" s="149"/>
      <c r="B286" s="151"/>
      <c r="C286" s="1">
        <v>9</v>
      </c>
      <c r="D286" s="4" t="s">
        <v>336</v>
      </c>
      <c r="E286" s="4">
        <v>125452727.6362</v>
      </c>
      <c r="F286" s="4">
        <v>0</v>
      </c>
      <c r="G286" s="4">
        <v>1240482.4069000001</v>
      </c>
      <c r="H286" s="4">
        <v>3800796.3013000004</v>
      </c>
      <c r="I286" s="4">
        <v>0</v>
      </c>
      <c r="J286" s="4">
        <v>3800796.3013000004</v>
      </c>
      <c r="K286" s="4">
        <v>69090509.098100007</v>
      </c>
      <c r="L286" s="5">
        <f t="shared" si="42"/>
        <v>199584515.4425</v>
      </c>
      <c r="M286" s="8"/>
      <c r="N286" s="151"/>
      <c r="O286" s="9">
        <v>32</v>
      </c>
      <c r="P286" s="88" t="s">
        <v>65</v>
      </c>
      <c r="Q286" s="4" t="s">
        <v>687</v>
      </c>
      <c r="R286" s="4">
        <v>98072663.650899991</v>
      </c>
      <c r="S286" s="4">
        <v>-2536017.62</v>
      </c>
      <c r="T286" s="4">
        <v>969747.06050000002</v>
      </c>
      <c r="U286" s="4">
        <v>2971272.3213</v>
      </c>
      <c r="V286" s="4">
        <v>0</v>
      </c>
      <c r="W286" s="4">
        <v>2971272.3213</v>
      </c>
      <c r="X286" s="4">
        <v>80996923.875799999</v>
      </c>
      <c r="Y286" s="5">
        <f t="shared" si="40"/>
        <v>180474589.28849998</v>
      </c>
    </row>
    <row r="287" spans="1:25" ht="24.9" customHeight="1" x14ac:dyDescent="0.25">
      <c r="A287" s="149"/>
      <c r="B287" s="151"/>
      <c r="C287" s="1">
        <v>10</v>
      </c>
      <c r="D287" s="4" t="s">
        <v>337</v>
      </c>
      <c r="E287" s="4">
        <v>117319314.81820001</v>
      </c>
      <c r="F287" s="4">
        <v>0</v>
      </c>
      <c r="G287" s="4">
        <v>1160058.8426000001</v>
      </c>
      <c r="H287" s="4">
        <v>3554381.2098000003</v>
      </c>
      <c r="I287" s="4">
        <v>0</v>
      </c>
      <c r="J287" s="4">
        <v>3554381.2098000003</v>
      </c>
      <c r="K287" s="4">
        <v>69243323.170100003</v>
      </c>
      <c r="L287" s="5">
        <f t="shared" si="42"/>
        <v>191277078.04070002</v>
      </c>
      <c r="M287" s="8"/>
      <c r="N287" s="152"/>
      <c r="O287" s="9">
        <v>33</v>
      </c>
      <c r="P287" s="88" t="s">
        <v>65</v>
      </c>
      <c r="Q287" s="4" t="s">
        <v>688</v>
      </c>
      <c r="R287" s="4">
        <v>113047345.78109999</v>
      </c>
      <c r="S287" s="4">
        <v>-2536017.62</v>
      </c>
      <c r="T287" s="4">
        <v>1117817.4140999999</v>
      </c>
      <c r="U287" s="4">
        <v>3424954.8958000001</v>
      </c>
      <c r="V287" s="4">
        <v>0</v>
      </c>
      <c r="W287" s="4">
        <v>3424954.8958000001</v>
      </c>
      <c r="X287" s="4">
        <v>85474080.958800003</v>
      </c>
      <c r="Y287" s="5">
        <f t="shared" si="40"/>
        <v>200528181.42979997</v>
      </c>
    </row>
    <row r="288" spans="1:25" ht="24.9" customHeight="1" x14ac:dyDescent="0.25">
      <c r="A288" s="149"/>
      <c r="B288" s="151"/>
      <c r="C288" s="1">
        <v>11</v>
      </c>
      <c r="D288" s="4" t="s">
        <v>338</v>
      </c>
      <c r="E288" s="4">
        <v>122825436.4376</v>
      </c>
      <c r="F288" s="4">
        <v>0</v>
      </c>
      <c r="G288" s="4">
        <v>1214503.6292999999</v>
      </c>
      <c r="H288" s="4">
        <v>3721198.202</v>
      </c>
      <c r="I288" s="4">
        <v>0</v>
      </c>
      <c r="J288" s="4">
        <v>3721198.202</v>
      </c>
      <c r="K288" s="4">
        <v>69293792.583000004</v>
      </c>
      <c r="L288" s="5">
        <f t="shared" si="42"/>
        <v>197054930.85190001</v>
      </c>
      <c r="M288" s="8"/>
      <c r="N288" s="1"/>
      <c r="O288" s="157"/>
      <c r="P288" s="158"/>
      <c r="Q288" s="11"/>
      <c r="R288" s="11">
        <f>SUM(R255:R287)</f>
        <v>3647939982.5266995</v>
      </c>
      <c r="S288" s="11">
        <f t="shared" ref="S288:Y288" si="44">SUM(S255:S287)</f>
        <v>-83688581.460000008</v>
      </c>
      <c r="T288" s="11">
        <f t="shared" si="44"/>
        <v>36071000.249399997</v>
      </c>
      <c r="U288" s="11">
        <f t="shared" si="44"/>
        <v>110520329.48359999</v>
      </c>
      <c r="V288" s="11">
        <f t="shared" si="44"/>
        <v>0</v>
      </c>
      <c r="W288" s="11">
        <f t="shared" si="44"/>
        <v>110520329.48359999</v>
      </c>
      <c r="X288" s="11">
        <f t="shared" si="44"/>
        <v>2947630634.9253001</v>
      </c>
      <c r="Y288" s="11">
        <f t="shared" si="44"/>
        <v>6658473365.7250004</v>
      </c>
    </row>
    <row r="289" spans="1:25" ht="24.9" customHeight="1" x14ac:dyDescent="0.25">
      <c r="A289" s="149"/>
      <c r="B289" s="151"/>
      <c r="C289" s="1">
        <v>12</v>
      </c>
      <c r="D289" s="4" t="s">
        <v>339</v>
      </c>
      <c r="E289" s="4">
        <v>119254888.3273</v>
      </c>
      <c r="F289" s="4">
        <v>0</v>
      </c>
      <c r="G289" s="4">
        <v>1179197.8835</v>
      </c>
      <c r="H289" s="4">
        <v>3613022.5862999996</v>
      </c>
      <c r="I289" s="4">
        <v>0</v>
      </c>
      <c r="J289" s="4">
        <v>3613022.5862999996</v>
      </c>
      <c r="K289" s="4">
        <v>69001519.854699999</v>
      </c>
      <c r="L289" s="5">
        <f t="shared" si="42"/>
        <v>193048628.65179998</v>
      </c>
      <c r="M289" s="8"/>
      <c r="N289" s="150">
        <v>31</v>
      </c>
      <c r="O289" s="9">
        <v>1</v>
      </c>
      <c r="P289" s="88" t="s">
        <v>66</v>
      </c>
      <c r="Q289" s="4" t="s">
        <v>689</v>
      </c>
      <c r="R289" s="4">
        <v>133349149.8267</v>
      </c>
      <c r="S289" s="4">
        <v>0</v>
      </c>
      <c r="T289" s="4">
        <v>1318562.5969</v>
      </c>
      <c r="U289" s="4">
        <v>4040031.3727000002</v>
      </c>
      <c r="V289" s="4">
        <v>2020015.6863500001</v>
      </c>
      <c r="W289" s="4">
        <v>2020015.6863500001</v>
      </c>
      <c r="X289" s="4">
        <v>73793446.013600007</v>
      </c>
      <c r="Y289" s="5">
        <f t="shared" ref="Y289" si="45">R289+S289+T289+W289+X289</f>
        <v>210481174.12355</v>
      </c>
    </row>
    <row r="290" spans="1:25" ht="24.9" customHeight="1" x14ac:dyDescent="0.25">
      <c r="A290" s="149"/>
      <c r="B290" s="151"/>
      <c r="C290" s="1">
        <v>13</v>
      </c>
      <c r="D290" s="4" t="s">
        <v>340</v>
      </c>
      <c r="E290" s="4">
        <v>154450681.04730001</v>
      </c>
      <c r="F290" s="4">
        <v>0</v>
      </c>
      <c r="G290" s="4">
        <v>1527215.5192</v>
      </c>
      <c r="H290" s="4">
        <v>4679336.8969999999</v>
      </c>
      <c r="I290" s="4">
        <v>0</v>
      </c>
      <c r="J290" s="4">
        <v>4679336.8969999999</v>
      </c>
      <c r="K290" s="4">
        <v>91907885.314199999</v>
      </c>
      <c r="L290" s="5">
        <f t="shared" si="42"/>
        <v>252565118.77770001</v>
      </c>
      <c r="M290" s="8"/>
      <c r="N290" s="151"/>
      <c r="O290" s="9">
        <v>2</v>
      </c>
      <c r="P290" s="88" t="s">
        <v>66</v>
      </c>
      <c r="Q290" s="4" t="s">
        <v>530</v>
      </c>
      <c r="R290" s="4">
        <v>134516460.32519999</v>
      </c>
      <c r="S290" s="4">
        <v>0</v>
      </c>
      <c r="T290" s="4">
        <v>1330105.0174</v>
      </c>
      <c r="U290" s="4">
        <v>4075396.9602999999</v>
      </c>
      <c r="V290" s="4">
        <v>2037698.48015</v>
      </c>
      <c r="W290" s="4">
        <v>2037698.48015</v>
      </c>
      <c r="X290" s="4">
        <v>75423087.892199993</v>
      </c>
      <c r="Y290" s="5">
        <f t="shared" ref="Y290:Y305" si="46">R290+S290+T290+W290+X290</f>
        <v>213307351.71495</v>
      </c>
    </row>
    <row r="291" spans="1:25" ht="24.9" customHeight="1" x14ac:dyDescent="0.25">
      <c r="A291" s="149"/>
      <c r="B291" s="151"/>
      <c r="C291" s="1">
        <v>14</v>
      </c>
      <c r="D291" s="4" t="s">
        <v>341</v>
      </c>
      <c r="E291" s="4">
        <v>105974892.22570001</v>
      </c>
      <c r="F291" s="4">
        <v>0</v>
      </c>
      <c r="G291" s="4">
        <v>1047884.6642999999</v>
      </c>
      <c r="H291" s="4">
        <v>3210683.3067000001</v>
      </c>
      <c r="I291" s="4">
        <v>0</v>
      </c>
      <c r="J291" s="4">
        <v>3210683.3067000001</v>
      </c>
      <c r="K291" s="4">
        <v>66174670.398800001</v>
      </c>
      <c r="L291" s="5">
        <f t="shared" si="42"/>
        <v>176408130.59549999</v>
      </c>
      <c r="M291" s="8"/>
      <c r="N291" s="151"/>
      <c r="O291" s="9">
        <v>3</v>
      </c>
      <c r="P291" s="88" t="s">
        <v>66</v>
      </c>
      <c r="Q291" s="4" t="s">
        <v>690</v>
      </c>
      <c r="R291" s="4">
        <v>133930290.25369999</v>
      </c>
      <c r="S291" s="4">
        <v>0</v>
      </c>
      <c r="T291" s="4">
        <v>1324308.9405</v>
      </c>
      <c r="U291" s="4">
        <v>4057637.9757999997</v>
      </c>
      <c r="V291" s="4">
        <v>2028818.9878999998</v>
      </c>
      <c r="W291" s="4">
        <v>2028818.9878999998</v>
      </c>
      <c r="X291" s="4">
        <v>74241485.063600004</v>
      </c>
      <c r="Y291" s="5">
        <f t="shared" si="46"/>
        <v>211524903.24569997</v>
      </c>
    </row>
    <row r="292" spans="1:25" ht="24.9" customHeight="1" x14ac:dyDescent="0.25">
      <c r="A292" s="149"/>
      <c r="B292" s="151"/>
      <c r="C292" s="1">
        <v>15</v>
      </c>
      <c r="D292" s="4" t="s">
        <v>342</v>
      </c>
      <c r="E292" s="4">
        <v>117297067.63500001</v>
      </c>
      <c r="F292" s="4">
        <v>0</v>
      </c>
      <c r="G292" s="4">
        <v>1159838.8615000001</v>
      </c>
      <c r="H292" s="4">
        <v>3553707.1948000002</v>
      </c>
      <c r="I292" s="4">
        <v>0</v>
      </c>
      <c r="J292" s="4">
        <v>3553707.1948000002</v>
      </c>
      <c r="K292" s="4">
        <v>73467992.605199993</v>
      </c>
      <c r="L292" s="5">
        <f t="shared" si="42"/>
        <v>195478606.2965</v>
      </c>
      <c r="M292" s="8"/>
      <c r="N292" s="151"/>
      <c r="O292" s="9">
        <v>4</v>
      </c>
      <c r="P292" s="88" t="s">
        <v>66</v>
      </c>
      <c r="Q292" s="4" t="s">
        <v>691</v>
      </c>
      <c r="R292" s="4">
        <v>101678874.12369999</v>
      </c>
      <c r="S292" s="4">
        <v>0</v>
      </c>
      <c r="T292" s="4">
        <v>1005405.4375</v>
      </c>
      <c r="U292" s="4">
        <v>3080528.3868</v>
      </c>
      <c r="V292" s="4">
        <v>1540264.1934</v>
      </c>
      <c r="W292" s="4">
        <v>1540264.1934</v>
      </c>
      <c r="X292" s="4">
        <v>61188042.369800001</v>
      </c>
      <c r="Y292" s="5">
        <f t="shared" si="46"/>
        <v>165412586.12439999</v>
      </c>
    </row>
    <row r="293" spans="1:25" ht="24.9" customHeight="1" x14ac:dyDescent="0.25">
      <c r="A293" s="149"/>
      <c r="B293" s="151"/>
      <c r="C293" s="1">
        <v>16</v>
      </c>
      <c r="D293" s="4" t="s">
        <v>343</v>
      </c>
      <c r="E293" s="4">
        <v>133189256.2974</v>
      </c>
      <c r="F293" s="4">
        <v>0</v>
      </c>
      <c r="G293" s="4">
        <v>1316981.5622</v>
      </c>
      <c r="H293" s="4">
        <v>4035187.1357999998</v>
      </c>
      <c r="I293" s="4">
        <v>0</v>
      </c>
      <c r="J293" s="4">
        <v>4035187.1357999998</v>
      </c>
      <c r="K293" s="4">
        <v>81275428.023300007</v>
      </c>
      <c r="L293" s="5">
        <f t="shared" si="42"/>
        <v>219816853.0187</v>
      </c>
      <c r="M293" s="8"/>
      <c r="N293" s="151"/>
      <c r="O293" s="9">
        <v>5</v>
      </c>
      <c r="P293" s="88" t="s">
        <v>66</v>
      </c>
      <c r="Q293" s="4" t="s">
        <v>692</v>
      </c>
      <c r="R293" s="4">
        <v>176907364.15100002</v>
      </c>
      <c r="S293" s="4">
        <v>0</v>
      </c>
      <c r="T293" s="4">
        <v>1749268.2464999999</v>
      </c>
      <c r="U293" s="4">
        <v>5359698.9718999993</v>
      </c>
      <c r="V293" s="4">
        <v>2679849.4859499997</v>
      </c>
      <c r="W293" s="4">
        <v>2679849.4859499997</v>
      </c>
      <c r="X293" s="4">
        <v>109506249.2686</v>
      </c>
      <c r="Y293" s="5">
        <f t="shared" si="46"/>
        <v>290842731.15205002</v>
      </c>
    </row>
    <row r="294" spans="1:25" ht="24.9" customHeight="1" x14ac:dyDescent="0.25">
      <c r="A294" s="149"/>
      <c r="B294" s="152"/>
      <c r="C294" s="1">
        <v>17</v>
      </c>
      <c r="D294" s="4" t="s">
        <v>344</v>
      </c>
      <c r="E294" s="4">
        <v>110299111.8255</v>
      </c>
      <c r="F294" s="4">
        <v>0</v>
      </c>
      <c r="G294" s="4">
        <v>1090642.7487999999</v>
      </c>
      <c r="H294" s="4">
        <v>3341692.6373000001</v>
      </c>
      <c r="I294" s="4">
        <v>0</v>
      </c>
      <c r="J294" s="4">
        <v>3341692.6373000001</v>
      </c>
      <c r="K294" s="4">
        <v>65878461.337499999</v>
      </c>
      <c r="L294" s="5">
        <f t="shared" si="42"/>
        <v>180609908.54909998</v>
      </c>
      <c r="M294" s="8"/>
      <c r="N294" s="151"/>
      <c r="O294" s="9">
        <v>6</v>
      </c>
      <c r="P294" s="88" t="s">
        <v>66</v>
      </c>
      <c r="Q294" s="4" t="s">
        <v>693</v>
      </c>
      <c r="R294" s="4">
        <v>152979860.41429999</v>
      </c>
      <c r="S294" s="4">
        <v>0</v>
      </c>
      <c r="T294" s="4">
        <v>1512671.9764</v>
      </c>
      <c r="U294" s="4">
        <v>4634775.9717000006</v>
      </c>
      <c r="V294" s="4">
        <v>2317387.9858500003</v>
      </c>
      <c r="W294" s="4">
        <v>2317387.9858500003</v>
      </c>
      <c r="X294" s="4">
        <v>92272983.219699994</v>
      </c>
      <c r="Y294" s="5">
        <f t="shared" si="46"/>
        <v>249082903.59625</v>
      </c>
    </row>
    <row r="295" spans="1:25" ht="24.9" customHeight="1" x14ac:dyDescent="0.25">
      <c r="A295" s="1"/>
      <c r="B295" s="156" t="s">
        <v>835</v>
      </c>
      <c r="C295" s="157"/>
      <c r="D295" s="11"/>
      <c r="E295" s="11">
        <f>SUM(E278:E294)</f>
        <v>2142027036.2202001</v>
      </c>
      <c r="F295" s="11">
        <f t="shared" ref="F295:K295" si="47">SUM(F278:F294)</f>
        <v>0</v>
      </c>
      <c r="G295" s="11">
        <f t="shared" si="47"/>
        <v>21180462.981099997</v>
      </c>
      <c r="H295" s="11">
        <f t="shared" si="47"/>
        <v>64896224.975999989</v>
      </c>
      <c r="I295" s="11">
        <f t="shared" si="47"/>
        <v>0</v>
      </c>
      <c r="J295" s="11">
        <f t="shared" si="47"/>
        <v>64896224.975999989</v>
      </c>
      <c r="K295" s="11">
        <f t="shared" si="47"/>
        <v>1280358814.6145999</v>
      </c>
      <c r="L295" s="6">
        <f t="shared" si="42"/>
        <v>3508462538.7918997</v>
      </c>
      <c r="M295" s="8"/>
      <c r="N295" s="151"/>
      <c r="O295" s="9">
        <v>7</v>
      </c>
      <c r="P295" s="88" t="s">
        <v>66</v>
      </c>
      <c r="Q295" s="4" t="s">
        <v>694</v>
      </c>
      <c r="R295" s="4">
        <v>134292376.1207</v>
      </c>
      <c r="S295" s="4">
        <v>0</v>
      </c>
      <c r="T295" s="4">
        <v>1327889.2623000001</v>
      </c>
      <c r="U295" s="4">
        <v>4068607.9615000002</v>
      </c>
      <c r="V295" s="4">
        <v>2034303.9807500001</v>
      </c>
      <c r="W295" s="4">
        <v>2034303.9807500001</v>
      </c>
      <c r="X295" s="4">
        <v>72476320.8618</v>
      </c>
      <c r="Y295" s="5">
        <f t="shared" si="46"/>
        <v>210130890.22555</v>
      </c>
    </row>
    <row r="296" spans="1:25" ht="24.9" customHeight="1" x14ac:dyDescent="0.25">
      <c r="A296" s="149">
        <v>15</v>
      </c>
      <c r="B296" s="150" t="s">
        <v>922</v>
      </c>
      <c r="C296" s="1">
        <v>1</v>
      </c>
      <c r="D296" s="4" t="s">
        <v>345</v>
      </c>
      <c r="E296" s="4">
        <v>175984175.29139999</v>
      </c>
      <c r="F296" s="105">
        <v>-4907596.13</v>
      </c>
      <c r="G296" s="4">
        <v>1740139.7120000001</v>
      </c>
      <c r="H296" s="4">
        <v>5331729.4501</v>
      </c>
      <c r="I296" s="4">
        <v>0</v>
      </c>
      <c r="J296" s="4">
        <v>5331729.4501</v>
      </c>
      <c r="K296" s="4">
        <v>96778061.271699995</v>
      </c>
      <c r="L296" s="5">
        <f t="shared" si="42"/>
        <v>274926509.5952</v>
      </c>
      <c r="M296" s="8"/>
      <c r="N296" s="151"/>
      <c r="O296" s="9">
        <v>8</v>
      </c>
      <c r="P296" s="88" t="s">
        <v>66</v>
      </c>
      <c r="Q296" s="4" t="s">
        <v>695</v>
      </c>
      <c r="R296" s="4">
        <v>118601831.20640001</v>
      </c>
      <c r="S296" s="4">
        <v>0</v>
      </c>
      <c r="T296" s="4">
        <v>1172740.4243999999</v>
      </c>
      <c r="U296" s="4">
        <v>3593237.1488999999</v>
      </c>
      <c r="V296" s="4">
        <v>1796618.57445</v>
      </c>
      <c r="W296" s="4">
        <v>1796618.57445</v>
      </c>
      <c r="X296" s="4">
        <v>66224018.1611</v>
      </c>
      <c r="Y296" s="5">
        <f t="shared" si="46"/>
        <v>187795208.36635</v>
      </c>
    </row>
    <row r="297" spans="1:25" ht="24.9" customHeight="1" x14ac:dyDescent="0.25">
      <c r="A297" s="149"/>
      <c r="B297" s="151"/>
      <c r="C297" s="1">
        <v>2</v>
      </c>
      <c r="D297" s="4" t="s">
        <v>346</v>
      </c>
      <c r="E297" s="4">
        <v>127805426.64040001</v>
      </c>
      <c r="F297" s="105">
        <v>-4907596.13</v>
      </c>
      <c r="G297" s="4">
        <v>1263746.0042000001</v>
      </c>
      <c r="H297" s="4">
        <v>3872075.1793</v>
      </c>
      <c r="I297" s="4">
        <v>0</v>
      </c>
      <c r="J297" s="4">
        <v>3872075.1793</v>
      </c>
      <c r="K297" s="4">
        <v>79162408.584600002</v>
      </c>
      <c r="L297" s="5">
        <f t="shared" si="42"/>
        <v>207196060.27850002</v>
      </c>
      <c r="M297" s="8"/>
      <c r="N297" s="151"/>
      <c r="O297" s="9">
        <v>9</v>
      </c>
      <c r="P297" s="88" t="s">
        <v>66</v>
      </c>
      <c r="Q297" s="4" t="s">
        <v>696</v>
      </c>
      <c r="R297" s="4">
        <v>121647019.0149</v>
      </c>
      <c r="S297" s="4">
        <v>0</v>
      </c>
      <c r="T297" s="4">
        <v>1202851.3829999999</v>
      </c>
      <c r="U297" s="4">
        <v>3685496.1119999997</v>
      </c>
      <c r="V297" s="4">
        <v>1842748.0559999999</v>
      </c>
      <c r="W297" s="4">
        <v>1842748.0559999999</v>
      </c>
      <c r="X297" s="4">
        <v>68925889.043099999</v>
      </c>
      <c r="Y297" s="5">
        <f t="shared" si="46"/>
        <v>193618507.49699998</v>
      </c>
    </row>
    <row r="298" spans="1:25" ht="24.9" customHeight="1" x14ac:dyDescent="0.25">
      <c r="A298" s="149"/>
      <c r="B298" s="151"/>
      <c r="C298" s="1">
        <v>3</v>
      </c>
      <c r="D298" s="4" t="s">
        <v>847</v>
      </c>
      <c r="E298" s="4">
        <v>128633353.9258</v>
      </c>
      <c r="F298" s="105">
        <v>-4907596.13</v>
      </c>
      <c r="G298" s="4">
        <v>1271932.5877</v>
      </c>
      <c r="H298" s="4">
        <v>3897158.5954</v>
      </c>
      <c r="I298" s="4">
        <v>0</v>
      </c>
      <c r="J298" s="4">
        <v>3897158.5954</v>
      </c>
      <c r="K298" s="4">
        <v>77699639.110300004</v>
      </c>
      <c r="L298" s="5">
        <f t="shared" si="42"/>
        <v>206594488.08920002</v>
      </c>
      <c r="M298" s="8"/>
      <c r="N298" s="151"/>
      <c r="O298" s="9">
        <v>10</v>
      </c>
      <c r="P298" s="88" t="s">
        <v>66</v>
      </c>
      <c r="Q298" s="4" t="s">
        <v>697</v>
      </c>
      <c r="R298" s="4">
        <v>115399826.9956</v>
      </c>
      <c r="S298" s="4">
        <v>0</v>
      </c>
      <c r="T298" s="4">
        <v>1141078.8578000001</v>
      </c>
      <c r="U298" s="4">
        <v>3496227.1756000002</v>
      </c>
      <c r="V298" s="4">
        <v>1748113.5878000001</v>
      </c>
      <c r="W298" s="4">
        <v>1748113.5878000001</v>
      </c>
      <c r="X298" s="4">
        <v>64098538.902800001</v>
      </c>
      <c r="Y298" s="5">
        <f t="shared" si="46"/>
        <v>182387558.34400001</v>
      </c>
    </row>
    <row r="299" spans="1:25" ht="24.9" customHeight="1" x14ac:dyDescent="0.25">
      <c r="A299" s="149"/>
      <c r="B299" s="151"/>
      <c r="C299" s="1">
        <v>4</v>
      </c>
      <c r="D299" s="4" t="s">
        <v>347</v>
      </c>
      <c r="E299" s="4">
        <v>140163396.6837</v>
      </c>
      <c r="F299" s="105">
        <v>-4907596.13</v>
      </c>
      <c r="G299" s="4">
        <v>1385942.1868</v>
      </c>
      <c r="H299" s="4">
        <v>4246480.1661</v>
      </c>
      <c r="I299" s="4">
        <v>0</v>
      </c>
      <c r="J299" s="4">
        <v>4246480.1661</v>
      </c>
      <c r="K299" s="4">
        <v>78409022.557500005</v>
      </c>
      <c r="L299" s="5">
        <f t="shared" si="42"/>
        <v>219297245.4641</v>
      </c>
      <c r="M299" s="8"/>
      <c r="N299" s="151"/>
      <c r="O299" s="9">
        <v>11</v>
      </c>
      <c r="P299" s="88" t="s">
        <v>66</v>
      </c>
      <c r="Q299" s="4" t="s">
        <v>698</v>
      </c>
      <c r="R299" s="4">
        <v>159439827.47040001</v>
      </c>
      <c r="S299" s="4">
        <v>0</v>
      </c>
      <c r="T299" s="4">
        <v>1576548.4312</v>
      </c>
      <c r="U299" s="4">
        <v>4830491.2769999998</v>
      </c>
      <c r="V299" s="4">
        <v>2415245.6384999999</v>
      </c>
      <c r="W299" s="4">
        <v>2415245.6384999999</v>
      </c>
      <c r="X299" s="4">
        <v>90616208.759800002</v>
      </c>
      <c r="Y299" s="5">
        <f t="shared" si="46"/>
        <v>254047830.2999</v>
      </c>
    </row>
    <row r="300" spans="1:25" ht="24.9" customHeight="1" x14ac:dyDescent="0.25">
      <c r="A300" s="149"/>
      <c r="B300" s="151"/>
      <c r="C300" s="1">
        <v>5</v>
      </c>
      <c r="D300" s="4" t="s">
        <v>348</v>
      </c>
      <c r="E300" s="4">
        <v>136328085.74330002</v>
      </c>
      <c r="F300" s="105">
        <v>-4907596.13</v>
      </c>
      <c r="G300" s="4">
        <v>1348018.4538</v>
      </c>
      <c r="H300" s="4">
        <v>4130283.1259000003</v>
      </c>
      <c r="I300" s="4">
        <v>0</v>
      </c>
      <c r="J300" s="4">
        <v>4130283.1259000003</v>
      </c>
      <c r="K300" s="4">
        <v>82471458.838</v>
      </c>
      <c r="L300" s="5">
        <f t="shared" si="42"/>
        <v>219370250.03100002</v>
      </c>
      <c r="M300" s="8"/>
      <c r="N300" s="151"/>
      <c r="O300" s="9">
        <v>12</v>
      </c>
      <c r="P300" s="88" t="s">
        <v>66</v>
      </c>
      <c r="Q300" s="4" t="s">
        <v>699</v>
      </c>
      <c r="R300" s="4">
        <v>107343236.19520001</v>
      </c>
      <c r="S300" s="4">
        <v>0</v>
      </c>
      <c r="T300" s="4">
        <v>1061414.9131</v>
      </c>
      <c r="U300" s="4">
        <v>3252139.5332999998</v>
      </c>
      <c r="V300" s="4">
        <v>1626069.7666499999</v>
      </c>
      <c r="W300" s="4">
        <v>1626069.7666499999</v>
      </c>
      <c r="X300" s="4">
        <v>62848190.829400003</v>
      </c>
      <c r="Y300" s="5">
        <f t="shared" si="46"/>
        <v>172878911.70435002</v>
      </c>
    </row>
    <row r="301" spans="1:25" ht="24.9" customHeight="1" x14ac:dyDescent="0.25">
      <c r="A301" s="149"/>
      <c r="B301" s="151"/>
      <c r="C301" s="1">
        <v>6</v>
      </c>
      <c r="D301" s="4" t="s">
        <v>50</v>
      </c>
      <c r="E301" s="4">
        <v>148443967.74970001</v>
      </c>
      <c r="F301" s="105">
        <v>-4907596.13</v>
      </c>
      <c r="G301" s="4">
        <v>1467820.8587</v>
      </c>
      <c r="H301" s="4">
        <v>4497353.6582999993</v>
      </c>
      <c r="I301" s="4">
        <v>0</v>
      </c>
      <c r="J301" s="4">
        <v>4497353.6582999993</v>
      </c>
      <c r="K301" s="4">
        <v>86957894.420300007</v>
      </c>
      <c r="L301" s="5">
        <f t="shared" si="42"/>
        <v>236459440.55700004</v>
      </c>
      <c r="M301" s="8"/>
      <c r="N301" s="151"/>
      <c r="O301" s="9">
        <v>13</v>
      </c>
      <c r="P301" s="88" t="s">
        <v>66</v>
      </c>
      <c r="Q301" s="4" t="s">
        <v>700</v>
      </c>
      <c r="R301" s="4">
        <v>143305297.4562</v>
      </c>
      <c r="S301" s="4">
        <v>0</v>
      </c>
      <c r="T301" s="4">
        <v>1417009.4479</v>
      </c>
      <c r="U301" s="4">
        <v>4341669.2071000002</v>
      </c>
      <c r="V301" s="4">
        <v>2170834.6035500001</v>
      </c>
      <c r="W301" s="4">
        <v>2170834.6035500001</v>
      </c>
      <c r="X301" s="4">
        <v>76101543.008300006</v>
      </c>
      <c r="Y301" s="5">
        <f t="shared" si="46"/>
        <v>222994684.51594999</v>
      </c>
    </row>
    <row r="302" spans="1:25" ht="24.9" customHeight="1" x14ac:dyDescent="0.25">
      <c r="A302" s="149"/>
      <c r="B302" s="151"/>
      <c r="C302" s="1">
        <v>7</v>
      </c>
      <c r="D302" s="4" t="s">
        <v>349</v>
      </c>
      <c r="E302" s="4">
        <v>116393788.01300001</v>
      </c>
      <c r="F302" s="105">
        <v>-4907596.13</v>
      </c>
      <c r="G302" s="4">
        <v>1150907.1905</v>
      </c>
      <c r="H302" s="4">
        <v>3526340.8561</v>
      </c>
      <c r="I302" s="4">
        <v>0</v>
      </c>
      <c r="J302" s="4">
        <v>3526340.8561</v>
      </c>
      <c r="K302" s="4">
        <v>70341648.575399995</v>
      </c>
      <c r="L302" s="5">
        <f t="shared" si="42"/>
        <v>186505088.505</v>
      </c>
      <c r="M302" s="8"/>
      <c r="N302" s="151"/>
      <c r="O302" s="9">
        <v>14</v>
      </c>
      <c r="P302" s="88" t="s">
        <v>66</v>
      </c>
      <c r="Q302" s="4" t="s">
        <v>701</v>
      </c>
      <c r="R302" s="4">
        <v>143098030.60550001</v>
      </c>
      <c r="S302" s="4">
        <v>0</v>
      </c>
      <c r="T302" s="4">
        <v>1414959.9835999999</v>
      </c>
      <c r="U302" s="4">
        <v>4335389.7176999999</v>
      </c>
      <c r="V302" s="4">
        <v>2167694.85885</v>
      </c>
      <c r="W302" s="4">
        <v>2167694.85885</v>
      </c>
      <c r="X302" s="4">
        <v>76838761.953299999</v>
      </c>
      <c r="Y302" s="5">
        <f t="shared" si="46"/>
        <v>223519447.40125</v>
      </c>
    </row>
    <row r="303" spans="1:25" ht="24.9" customHeight="1" x14ac:dyDescent="0.25">
      <c r="A303" s="149"/>
      <c r="B303" s="151"/>
      <c r="C303" s="1">
        <v>8</v>
      </c>
      <c r="D303" s="4" t="s">
        <v>350</v>
      </c>
      <c r="E303" s="4">
        <v>124853777.5513</v>
      </c>
      <c r="F303" s="105">
        <v>-4907596.13</v>
      </c>
      <c r="G303" s="4">
        <v>1234559.9606999999</v>
      </c>
      <c r="H303" s="4">
        <v>3782650.1253</v>
      </c>
      <c r="I303" s="4">
        <v>0</v>
      </c>
      <c r="J303" s="4">
        <v>3782650.1253</v>
      </c>
      <c r="K303" s="4">
        <v>76737205.682099998</v>
      </c>
      <c r="L303" s="5">
        <f t="shared" si="42"/>
        <v>201700597.18940002</v>
      </c>
      <c r="M303" s="8"/>
      <c r="N303" s="151"/>
      <c r="O303" s="9">
        <v>15</v>
      </c>
      <c r="P303" s="88" t="s">
        <v>66</v>
      </c>
      <c r="Q303" s="4" t="s">
        <v>702</v>
      </c>
      <c r="R303" s="4">
        <v>113086977.7331</v>
      </c>
      <c r="S303" s="4">
        <v>0</v>
      </c>
      <c r="T303" s="4">
        <v>1118209.2966</v>
      </c>
      <c r="U303" s="4">
        <v>3426155.6108999997</v>
      </c>
      <c r="V303" s="4">
        <v>1713077.8054499999</v>
      </c>
      <c r="W303" s="4">
        <v>1713077.8054499999</v>
      </c>
      <c r="X303" s="4">
        <v>67648548.971599996</v>
      </c>
      <c r="Y303" s="5">
        <f t="shared" si="46"/>
        <v>183566813.80675</v>
      </c>
    </row>
    <row r="304" spans="1:25" ht="24.9" customHeight="1" x14ac:dyDescent="0.25">
      <c r="A304" s="149"/>
      <c r="B304" s="151"/>
      <c r="C304" s="1">
        <v>9</v>
      </c>
      <c r="D304" s="4" t="s">
        <v>351</v>
      </c>
      <c r="E304" s="4">
        <v>113827007.6988</v>
      </c>
      <c r="F304" s="105">
        <v>-4907596.13</v>
      </c>
      <c r="G304" s="4">
        <v>1125526.7474</v>
      </c>
      <c r="H304" s="4">
        <v>3448576.0334000001</v>
      </c>
      <c r="I304" s="4">
        <v>0</v>
      </c>
      <c r="J304" s="4">
        <v>3448576.0334000001</v>
      </c>
      <c r="K304" s="4">
        <v>68708070.363800004</v>
      </c>
      <c r="L304" s="5">
        <f t="shared" si="42"/>
        <v>182201584.71340001</v>
      </c>
      <c r="M304" s="8"/>
      <c r="N304" s="151"/>
      <c r="O304" s="9">
        <v>16</v>
      </c>
      <c r="P304" s="88" t="s">
        <v>66</v>
      </c>
      <c r="Q304" s="4" t="s">
        <v>703</v>
      </c>
      <c r="R304" s="4">
        <v>144093349.33939999</v>
      </c>
      <c r="S304" s="4">
        <v>0</v>
      </c>
      <c r="T304" s="4">
        <v>1424801.7415</v>
      </c>
      <c r="U304" s="4">
        <v>4365544.5323999999</v>
      </c>
      <c r="V304" s="4">
        <v>2182772.2662</v>
      </c>
      <c r="W304" s="4">
        <v>2182772.2662</v>
      </c>
      <c r="X304" s="4">
        <v>78397549.837099999</v>
      </c>
      <c r="Y304" s="5">
        <f t="shared" si="46"/>
        <v>226098473.18419999</v>
      </c>
    </row>
    <row r="305" spans="1:25" ht="24.9" customHeight="1" x14ac:dyDescent="0.25">
      <c r="A305" s="149"/>
      <c r="B305" s="151"/>
      <c r="C305" s="1">
        <v>10</v>
      </c>
      <c r="D305" s="4" t="s">
        <v>352</v>
      </c>
      <c r="E305" s="4">
        <v>107950507.0177</v>
      </c>
      <c r="F305" s="105">
        <v>-4907596.13</v>
      </c>
      <c r="G305" s="4">
        <v>1067419.6351999999</v>
      </c>
      <c r="H305" s="4">
        <v>3270537.7996</v>
      </c>
      <c r="I305" s="4">
        <v>0</v>
      </c>
      <c r="J305" s="4">
        <v>3270537.7996</v>
      </c>
      <c r="K305" s="4">
        <v>70582748.974099994</v>
      </c>
      <c r="L305" s="5">
        <f t="shared" si="42"/>
        <v>177963617.29659998</v>
      </c>
      <c r="M305" s="8"/>
      <c r="N305" s="152"/>
      <c r="O305" s="9">
        <v>17</v>
      </c>
      <c r="P305" s="88" t="s">
        <v>66</v>
      </c>
      <c r="Q305" s="4" t="s">
        <v>704</v>
      </c>
      <c r="R305" s="4">
        <v>153099825.1142</v>
      </c>
      <c r="S305" s="4">
        <v>0</v>
      </c>
      <c r="T305" s="4">
        <v>1513858.1928999999</v>
      </c>
      <c r="U305" s="4">
        <v>4638410.4991999995</v>
      </c>
      <c r="V305" s="4">
        <v>2319205.2495999997</v>
      </c>
      <c r="W305" s="4">
        <v>2319205.2495999997</v>
      </c>
      <c r="X305" s="4">
        <v>71888120.238900006</v>
      </c>
      <c r="Y305" s="5">
        <f t="shared" si="46"/>
        <v>228821008.7956</v>
      </c>
    </row>
    <row r="306" spans="1:25" ht="24.9" customHeight="1" x14ac:dyDescent="0.25">
      <c r="A306" s="149"/>
      <c r="B306" s="152"/>
      <c r="C306" s="1">
        <v>11</v>
      </c>
      <c r="D306" s="4" t="s">
        <v>353</v>
      </c>
      <c r="E306" s="4">
        <v>147334934.94999999</v>
      </c>
      <c r="F306" s="105">
        <v>-4907596.13</v>
      </c>
      <c r="G306" s="4">
        <v>1456854.6908</v>
      </c>
      <c r="H306" s="4">
        <v>4463753.6891999999</v>
      </c>
      <c r="I306" s="4">
        <v>0</v>
      </c>
      <c r="J306" s="4">
        <v>4463753.6891999999</v>
      </c>
      <c r="K306" s="4">
        <v>85165175.8873</v>
      </c>
      <c r="L306" s="5">
        <f t="shared" si="42"/>
        <v>233513123.0873</v>
      </c>
      <c r="M306" s="8"/>
      <c r="N306" s="1"/>
      <c r="O306" s="157"/>
      <c r="P306" s="158"/>
      <c r="Q306" s="11"/>
      <c r="R306" s="11">
        <f>SUM(R289:R305)</f>
        <v>2286769596.3462</v>
      </c>
      <c r="S306" s="11">
        <f t="shared" ref="S306:Y306" si="48">SUM(S289:S305)</f>
        <v>0</v>
      </c>
      <c r="T306" s="11">
        <f t="shared" si="48"/>
        <v>22611684.149499997</v>
      </c>
      <c r="U306" s="11">
        <f t="shared" si="48"/>
        <v>69281438.414799988</v>
      </c>
      <c r="V306" s="11">
        <f t="shared" si="48"/>
        <v>34640719.207399994</v>
      </c>
      <c r="W306" s="11">
        <f t="shared" si="48"/>
        <v>34640719.207399994</v>
      </c>
      <c r="X306" s="11">
        <f t="shared" si="48"/>
        <v>1282488984.3947001</v>
      </c>
      <c r="Y306" s="11">
        <f t="shared" si="48"/>
        <v>3626510984.0977998</v>
      </c>
    </row>
    <row r="307" spans="1:25" ht="24.9" customHeight="1" x14ac:dyDescent="0.25">
      <c r="A307" s="1"/>
      <c r="B307" s="156" t="s">
        <v>836</v>
      </c>
      <c r="C307" s="157"/>
      <c r="D307" s="11"/>
      <c r="E307" s="11">
        <f>SUM(E296:E306)</f>
        <v>1467718421.2651002</v>
      </c>
      <c r="F307" s="11">
        <f t="shared" ref="F307:K307" si="49">SUM(F296:F306)</f>
        <v>-53983557.430000007</v>
      </c>
      <c r="G307" s="11">
        <f t="shared" si="49"/>
        <v>14512868.027800001</v>
      </c>
      <c r="H307" s="11">
        <f t="shared" si="49"/>
        <v>44466938.6787</v>
      </c>
      <c r="I307" s="11">
        <f t="shared" si="49"/>
        <v>0</v>
      </c>
      <c r="J307" s="11">
        <f t="shared" si="49"/>
        <v>44466938.6787</v>
      </c>
      <c r="K307" s="11">
        <f t="shared" si="49"/>
        <v>873013334.26510012</v>
      </c>
      <c r="L307" s="6">
        <f t="shared" si="42"/>
        <v>2345728004.8067002</v>
      </c>
      <c r="M307" s="8"/>
      <c r="N307" s="150">
        <v>32</v>
      </c>
      <c r="O307" s="9">
        <v>1</v>
      </c>
      <c r="P307" s="88" t="s">
        <v>67</v>
      </c>
      <c r="Q307" s="4" t="s">
        <v>705</v>
      </c>
      <c r="R307" s="4">
        <v>101865974.9658</v>
      </c>
      <c r="S307" s="4">
        <v>0</v>
      </c>
      <c r="T307" s="4">
        <v>1007255.4993</v>
      </c>
      <c r="U307" s="4">
        <v>3086196.9139999999</v>
      </c>
      <c r="V307" s="4">
        <v>1543098.4569999999</v>
      </c>
      <c r="W307" s="4">
        <v>1543098.4569999999</v>
      </c>
      <c r="X307" s="4">
        <v>136390396.2308</v>
      </c>
      <c r="Y307" s="5">
        <f t="shared" ref="Y307" si="50">R307+S307+T307+W307+X307</f>
        <v>240806725.15290001</v>
      </c>
    </row>
    <row r="308" spans="1:25" ht="24.9" customHeight="1" x14ac:dyDescent="0.25">
      <c r="A308" s="149">
        <v>16</v>
      </c>
      <c r="B308" s="150" t="s">
        <v>923</v>
      </c>
      <c r="C308" s="1">
        <v>1</v>
      </c>
      <c r="D308" s="4" t="s">
        <v>354</v>
      </c>
      <c r="E308" s="4">
        <v>115171155.11719999</v>
      </c>
      <c r="F308" s="4">
        <v>0</v>
      </c>
      <c r="G308" s="4">
        <v>1138817.7396</v>
      </c>
      <c r="H308" s="4">
        <v>3489299.1856999998</v>
      </c>
      <c r="I308" s="4">
        <v>1744649.5928499999</v>
      </c>
      <c r="J308" s="4">
        <v>1744649.5928499999</v>
      </c>
      <c r="K308" s="4">
        <v>70188725.592700005</v>
      </c>
      <c r="L308" s="5">
        <f t="shared" si="42"/>
        <v>188243348.04234999</v>
      </c>
      <c r="M308" s="8"/>
      <c r="N308" s="151"/>
      <c r="O308" s="9">
        <v>2</v>
      </c>
      <c r="P308" s="88" t="s">
        <v>67</v>
      </c>
      <c r="Q308" s="4" t="s">
        <v>706</v>
      </c>
      <c r="R308" s="4">
        <v>127273624.5504</v>
      </c>
      <c r="S308" s="4">
        <v>0</v>
      </c>
      <c r="T308" s="4">
        <v>1258487.5203</v>
      </c>
      <c r="U308" s="4">
        <v>3855963.3621</v>
      </c>
      <c r="V308" s="4">
        <v>1927981.68105</v>
      </c>
      <c r="W308" s="4">
        <v>1927981.68105</v>
      </c>
      <c r="X308" s="4">
        <v>148013544.1979</v>
      </c>
      <c r="Y308" s="5">
        <f t="shared" ref="Y308:Y329" si="51">R308+S308+T308+W308+X308</f>
        <v>278473637.94964999</v>
      </c>
    </row>
    <row r="309" spans="1:25" ht="24.9" customHeight="1" x14ac:dyDescent="0.25">
      <c r="A309" s="149"/>
      <c r="B309" s="151"/>
      <c r="C309" s="1">
        <v>2</v>
      </c>
      <c r="D309" s="4" t="s">
        <v>355</v>
      </c>
      <c r="E309" s="4">
        <v>108381862.3277</v>
      </c>
      <c r="F309" s="4">
        <v>0</v>
      </c>
      <c r="G309" s="4">
        <v>1071684.8966000001</v>
      </c>
      <c r="H309" s="4">
        <v>3283606.4166999999</v>
      </c>
      <c r="I309" s="4">
        <v>1641803.20835</v>
      </c>
      <c r="J309" s="4">
        <v>1641803.20835</v>
      </c>
      <c r="K309" s="4">
        <v>66709288.3521</v>
      </c>
      <c r="L309" s="5">
        <f t="shared" si="42"/>
        <v>177804638.78474998</v>
      </c>
      <c r="M309" s="8"/>
      <c r="N309" s="151"/>
      <c r="O309" s="9">
        <v>3</v>
      </c>
      <c r="P309" s="88" t="s">
        <v>67</v>
      </c>
      <c r="Q309" s="4" t="s">
        <v>707</v>
      </c>
      <c r="R309" s="4">
        <v>117245704.8195</v>
      </c>
      <c r="S309" s="4">
        <v>0</v>
      </c>
      <c r="T309" s="4">
        <v>1159330.9835000001</v>
      </c>
      <c r="U309" s="4">
        <v>3552151.0741000003</v>
      </c>
      <c r="V309" s="4">
        <v>1776075.5370500002</v>
      </c>
      <c r="W309" s="4">
        <v>1776075.5370500002</v>
      </c>
      <c r="X309" s="4">
        <v>134880390.75999999</v>
      </c>
      <c r="Y309" s="5">
        <f t="shared" si="51"/>
        <v>255061502.10004997</v>
      </c>
    </row>
    <row r="310" spans="1:25" ht="24.9" customHeight="1" x14ac:dyDescent="0.25">
      <c r="A310" s="149"/>
      <c r="B310" s="151"/>
      <c r="C310" s="1">
        <v>3</v>
      </c>
      <c r="D310" s="4" t="s">
        <v>356</v>
      </c>
      <c r="E310" s="4">
        <v>99569287.341100007</v>
      </c>
      <c r="F310" s="4">
        <v>0</v>
      </c>
      <c r="G310" s="4">
        <v>984545.7452</v>
      </c>
      <c r="H310" s="4">
        <v>3016614.9926</v>
      </c>
      <c r="I310" s="4">
        <v>1508307.4963</v>
      </c>
      <c r="J310" s="4">
        <v>1508307.4963</v>
      </c>
      <c r="K310" s="4">
        <v>61090032.354199998</v>
      </c>
      <c r="L310" s="5">
        <f t="shared" si="42"/>
        <v>163152172.9368</v>
      </c>
      <c r="M310" s="8"/>
      <c r="N310" s="151"/>
      <c r="O310" s="9">
        <v>4</v>
      </c>
      <c r="P310" s="88" t="s">
        <v>67</v>
      </c>
      <c r="Q310" s="4" t="s">
        <v>708</v>
      </c>
      <c r="R310" s="4">
        <v>125157440.7448</v>
      </c>
      <c r="S310" s="4">
        <v>0</v>
      </c>
      <c r="T310" s="4">
        <v>1237562.5963999999</v>
      </c>
      <c r="U310" s="4">
        <v>3791850.1003</v>
      </c>
      <c r="V310" s="4">
        <v>1895925.05015</v>
      </c>
      <c r="W310" s="4">
        <v>1895925.05015</v>
      </c>
      <c r="X310" s="4">
        <v>142612895.26699999</v>
      </c>
      <c r="Y310" s="5">
        <f t="shared" si="51"/>
        <v>270903823.65834999</v>
      </c>
    </row>
    <row r="311" spans="1:25" ht="24.9" customHeight="1" x14ac:dyDescent="0.25">
      <c r="A311" s="149"/>
      <c r="B311" s="151"/>
      <c r="C311" s="1">
        <v>4</v>
      </c>
      <c r="D311" s="4" t="s">
        <v>357</v>
      </c>
      <c r="E311" s="4">
        <v>105899617.99349999</v>
      </c>
      <c r="F311" s="4">
        <v>0</v>
      </c>
      <c r="G311" s="4">
        <v>1047140.3492000001</v>
      </c>
      <c r="H311" s="4">
        <v>3208402.7503</v>
      </c>
      <c r="I311" s="4">
        <v>1604201.37515</v>
      </c>
      <c r="J311" s="4">
        <v>1604201.37515</v>
      </c>
      <c r="K311" s="4">
        <v>65962931.490999997</v>
      </c>
      <c r="L311" s="5">
        <f t="shared" si="42"/>
        <v>174513891.20885</v>
      </c>
      <c r="M311" s="8"/>
      <c r="N311" s="151"/>
      <c r="O311" s="9">
        <v>5</v>
      </c>
      <c r="P311" s="88" t="s">
        <v>67</v>
      </c>
      <c r="Q311" s="4" t="s">
        <v>709</v>
      </c>
      <c r="R311" s="4">
        <v>116177417.11059999</v>
      </c>
      <c r="S311" s="4">
        <v>0</v>
      </c>
      <c r="T311" s="4">
        <v>1148767.7050000001</v>
      </c>
      <c r="U311" s="4">
        <v>3519785.5444</v>
      </c>
      <c r="V311" s="4">
        <v>1759892.7722</v>
      </c>
      <c r="W311" s="4">
        <v>1759892.7722</v>
      </c>
      <c r="X311" s="4">
        <v>143890938.25510001</v>
      </c>
      <c r="Y311" s="5">
        <f t="shared" si="51"/>
        <v>262977015.84290001</v>
      </c>
    </row>
    <row r="312" spans="1:25" ht="24.9" customHeight="1" x14ac:dyDescent="0.25">
      <c r="A312" s="149"/>
      <c r="B312" s="151"/>
      <c r="C312" s="1">
        <v>5</v>
      </c>
      <c r="D312" s="4" t="s">
        <v>358</v>
      </c>
      <c r="E312" s="4">
        <v>113556828.523</v>
      </c>
      <c r="F312" s="4">
        <v>0</v>
      </c>
      <c r="G312" s="4">
        <v>1122855.2031</v>
      </c>
      <c r="H312" s="4">
        <v>3440390.5118</v>
      </c>
      <c r="I312" s="4">
        <v>1720195.2559</v>
      </c>
      <c r="J312" s="4">
        <v>1720195.2559</v>
      </c>
      <c r="K312" s="4">
        <v>64952559.149700001</v>
      </c>
      <c r="L312" s="5">
        <f t="shared" si="42"/>
        <v>181352438.13170001</v>
      </c>
      <c r="M312" s="8"/>
      <c r="N312" s="151"/>
      <c r="O312" s="9">
        <v>6</v>
      </c>
      <c r="P312" s="88" t="s">
        <v>67</v>
      </c>
      <c r="Q312" s="4" t="s">
        <v>710</v>
      </c>
      <c r="R312" s="4">
        <v>116158004.05849999</v>
      </c>
      <c r="S312" s="4">
        <v>0</v>
      </c>
      <c r="T312" s="4">
        <v>1148575.7478</v>
      </c>
      <c r="U312" s="4">
        <v>3519197.3942</v>
      </c>
      <c r="V312" s="4">
        <v>1759598.6971</v>
      </c>
      <c r="W312" s="4">
        <v>1759598.6971</v>
      </c>
      <c r="X312" s="4">
        <v>143224292.1381</v>
      </c>
      <c r="Y312" s="5">
        <f t="shared" si="51"/>
        <v>262290470.6415</v>
      </c>
    </row>
    <row r="313" spans="1:25" ht="24.9" customHeight="1" x14ac:dyDescent="0.25">
      <c r="A313" s="149"/>
      <c r="B313" s="151"/>
      <c r="C313" s="1">
        <v>6</v>
      </c>
      <c r="D313" s="4" t="s">
        <v>359</v>
      </c>
      <c r="E313" s="4">
        <v>113937070.52309999</v>
      </c>
      <c r="F313" s="4">
        <v>0</v>
      </c>
      <c r="G313" s="4">
        <v>1126615.0537</v>
      </c>
      <c r="H313" s="4">
        <v>3451910.5672999998</v>
      </c>
      <c r="I313" s="4">
        <v>1725955.2836499999</v>
      </c>
      <c r="J313" s="4">
        <v>1725955.2836499999</v>
      </c>
      <c r="K313" s="4">
        <v>65159638.384199999</v>
      </c>
      <c r="L313" s="5">
        <f t="shared" si="42"/>
        <v>181949279.24465001</v>
      </c>
      <c r="M313" s="8"/>
      <c r="N313" s="151"/>
      <c r="O313" s="9">
        <v>7</v>
      </c>
      <c r="P313" s="88" t="s">
        <v>67</v>
      </c>
      <c r="Q313" s="4" t="s">
        <v>711</v>
      </c>
      <c r="R313" s="4">
        <v>125888697.02620001</v>
      </c>
      <c r="S313" s="4">
        <v>0</v>
      </c>
      <c r="T313" s="4">
        <v>1244793.2925</v>
      </c>
      <c r="U313" s="4">
        <v>3814004.7096000002</v>
      </c>
      <c r="V313" s="4">
        <v>1907002.3548000001</v>
      </c>
      <c r="W313" s="4">
        <v>1907002.3548000001</v>
      </c>
      <c r="X313" s="4">
        <v>148062467.19420001</v>
      </c>
      <c r="Y313" s="5">
        <f t="shared" si="51"/>
        <v>277102959.86770004</v>
      </c>
    </row>
    <row r="314" spans="1:25" ht="24.9" customHeight="1" x14ac:dyDescent="0.25">
      <c r="A314" s="149"/>
      <c r="B314" s="151"/>
      <c r="C314" s="1">
        <v>7</v>
      </c>
      <c r="D314" s="4" t="s">
        <v>360</v>
      </c>
      <c r="E314" s="4">
        <v>101979687.39860001</v>
      </c>
      <c r="F314" s="4">
        <v>0</v>
      </c>
      <c r="G314" s="4">
        <v>1008379.8931</v>
      </c>
      <c r="H314" s="4">
        <v>3089642.0188000002</v>
      </c>
      <c r="I314" s="4">
        <v>1544821.0094000001</v>
      </c>
      <c r="J314" s="4">
        <v>1544821.0094000001</v>
      </c>
      <c r="K314" s="4">
        <v>59657910.044299997</v>
      </c>
      <c r="L314" s="5">
        <f t="shared" si="42"/>
        <v>164190798.34540001</v>
      </c>
      <c r="M314" s="8"/>
      <c r="N314" s="151"/>
      <c r="O314" s="9">
        <v>8</v>
      </c>
      <c r="P314" s="88" t="s">
        <v>67</v>
      </c>
      <c r="Q314" s="4" t="s">
        <v>712</v>
      </c>
      <c r="R314" s="4">
        <v>121962334.14400001</v>
      </c>
      <c r="S314" s="4">
        <v>0</v>
      </c>
      <c r="T314" s="4">
        <v>1205969.2337</v>
      </c>
      <c r="U314" s="4">
        <v>3695049.1013000002</v>
      </c>
      <c r="V314" s="4">
        <v>1847524.5506500001</v>
      </c>
      <c r="W314" s="4">
        <v>1847524.5506500001</v>
      </c>
      <c r="X314" s="4">
        <v>139783655.8946</v>
      </c>
      <c r="Y314" s="5">
        <f t="shared" si="51"/>
        <v>264799483.82295001</v>
      </c>
    </row>
    <row r="315" spans="1:25" ht="24.9" customHeight="1" x14ac:dyDescent="0.25">
      <c r="A315" s="149"/>
      <c r="B315" s="151"/>
      <c r="C315" s="1">
        <v>8</v>
      </c>
      <c r="D315" s="4" t="s">
        <v>361</v>
      </c>
      <c r="E315" s="4">
        <v>108017609.92039999</v>
      </c>
      <c r="F315" s="4">
        <v>0</v>
      </c>
      <c r="G315" s="4">
        <v>1068083.1518000001</v>
      </c>
      <c r="H315" s="4">
        <v>3272570.7922</v>
      </c>
      <c r="I315" s="4">
        <v>1636285.3961</v>
      </c>
      <c r="J315" s="4">
        <v>1636285.3961</v>
      </c>
      <c r="K315" s="4">
        <v>63674656.744900003</v>
      </c>
      <c r="L315" s="5">
        <f t="shared" si="42"/>
        <v>174396635.2132</v>
      </c>
      <c r="M315" s="8"/>
      <c r="N315" s="151"/>
      <c r="O315" s="9">
        <v>9</v>
      </c>
      <c r="P315" s="88" t="s">
        <v>67</v>
      </c>
      <c r="Q315" s="4" t="s">
        <v>713</v>
      </c>
      <c r="R315" s="4">
        <v>116330933.1833</v>
      </c>
      <c r="S315" s="4">
        <v>0</v>
      </c>
      <c r="T315" s="4">
        <v>1150285.679</v>
      </c>
      <c r="U315" s="4">
        <v>3524436.5659000003</v>
      </c>
      <c r="V315" s="4">
        <v>1762218.2829500001</v>
      </c>
      <c r="W315" s="4">
        <v>1762218.2829500001</v>
      </c>
      <c r="X315" s="4">
        <v>141332462.36250001</v>
      </c>
      <c r="Y315" s="5">
        <f t="shared" si="51"/>
        <v>260575899.50775003</v>
      </c>
    </row>
    <row r="316" spans="1:25" ht="24.9" customHeight="1" x14ac:dyDescent="0.25">
      <c r="A316" s="149"/>
      <c r="B316" s="151"/>
      <c r="C316" s="1">
        <v>9</v>
      </c>
      <c r="D316" s="4" t="s">
        <v>362</v>
      </c>
      <c r="E316" s="4">
        <v>121528547.33229999</v>
      </c>
      <c r="F316" s="4">
        <v>0</v>
      </c>
      <c r="G316" s="4">
        <v>1201679.9295000001</v>
      </c>
      <c r="H316" s="4">
        <v>3681906.8179000001</v>
      </c>
      <c r="I316" s="4">
        <v>1840953.4089500001</v>
      </c>
      <c r="J316" s="4">
        <v>1840953.4089500001</v>
      </c>
      <c r="K316" s="4">
        <v>70622284.560399994</v>
      </c>
      <c r="L316" s="5">
        <f t="shared" si="42"/>
        <v>195193465.23114997</v>
      </c>
      <c r="M316" s="8"/>
      <c r="N316" s="151"/>
      <c r="O316" s="9">
        <v>10</v>
      </c>
      <c r="P316" s="88" t="s">
        <v>67</v>
      </c>
      <c r="Q316" s="4" t="s">
        <v>714</v>
      </c>
      <c r="R316" s="4">
        <v>136416742.2572</v>
      </c>
      <c r="S316" s="4">
        <v>0</v>
      </c>
      <c r="T316" s="4">
        <v>1348895.0936</v>
      </c>
      <c r="U316" s="4">
        <v>4132969.1205000002</v>
      </c>
      <c r="V316" s="4">
        <v>2066484.5602500001</v>
      </c>
      <c r="W316" s="4">
        <v>2066484.5602500001</v>
      </c>
      <c r="X316" s="4">
        <v>148017621.1142</v>
      </c>
      <c r="Y316" s="5">
        <f t="shared" si="51"/>
        <v>287849743.02525002</v>
      </c>
    </row>
    <row r="317" spans="1:25" ht="24.9" customHeight="1" x14ac:dyDescent="0.25">
      <c r="A317" s="149"/>
      <c r="B317" s="151"/>
      <c r="C317" s="1">
        <v>10</v>
      </c>
      <c r="D317" s="4" t="s">
        <v>363</v>
      </c>
      <c r="E317" s="4">
        <v>107414227.18419999</v>
      </c>
      <c r="F317" s="4">
        <v>0</v>
      </c>
      <c r="G317" s="4">
        <v>1062116.8753</v>
      </c>
      <c r="H317" s="4">
        <v>3254290.3218</v>
      </c>
      <c r="I317" s="4">
        <v>1627145.1609</v>
      </c>
      <c r="J317" s="4">
        <v>1627145.1609</v>
      </c>
      <c r="K317" s="4">
        <v>65804775.252800003</v>
      </c>
      <c r="L317" s="5">
        <f t="shared" si="42"/>
        <v>175908264.47319999</v>
      </c>
      <c r="M317" s="8"/>
      <c r="N317" s="151"/>
      <c r="O317" s="9">
        <v>11</v>
      </c>
      <c r="P317" s="88" t="s">
        <v>67</v>
      </c>
      <c r="Q317" s="4" t="s">
        <v>715</v>
      </c>
      <c r="R317" s="4">
        <v>121492790.39230001</v>
      </c>
      <c r="S317" s="4">
        <v>0</v>
      </c>
      <c r="T317" s="4">
        <v>1201326.3633000001</v>
      </c>
      <c r="U317" s="4">
        <v>3680823.5027000001</v>
      </c>
      <c r="V317" s="4">
        <v>1840411.75135</v>
      </c>
      <c r="W317" s="4">
        <v>1840411.75135</v>
      </c>
      <c r="X317" s="4">
        <v>145117949.49700001</v>
      </c>
      <c r="Y317" s="5">
        <f t="shared" si="51"/>
        <v>269652478.00395</v>
      </c>
    </row>
    <row r="318" spans="1:25" ht="24.9" customHeight="1" x14ac:dyDescent="0.25">
      <c r="A318" s="149"/>
      <c r="B318" s="151"/>
      <c r="C318" s="1">
        <v>11</v>
      </c>
      <c r="D318" s="4" t="s">
        <v>364</v>
      </c>
      <c r="E318" s="4">
        <v>132490941.1101</v>
      </c>
      <c r="F318" s="4">
        <v>0</v>
      </c>
      <c r="G318" s="4">
        <v>1310076.5892</v>
      </c>
      <c r="H318" s="4">
        <v>4014030.531</v>
      </c>
      <c r="I318" s="4">
        <v>2007015.2655</v>
      </c>
      <c r="J318" s="4">
        <v>2007015.2655</v>
      </c>
      <c r="K318" s="4">
        <v>76079588.5704</v>
      </c>
      <c r="L318" s="5">
        <f t="shared" si="42"/>
        <v>211887621.5352</v>
      </c>
      <c r="M318" s="8"/>
      <c r="N318" s="151"/>
      <c r="O318" s="9">
        <v>12</v>
      </c>
      <c r="P318" s="88" t="s">
        <v>67</v>
      </c>
      <c r="Q318" s="4" t="s">
        <v>716</v>
      </c>
      <c r="R318" s="4">
        <v>116279022.6217</v>
      </c>
      <c r="S318" s="4">
        <v>0</v>
      </c>
      <c r="T318" s="4">
        <v>1149772.385</v>
      </c>
      <c r="U318" s="4">
        <v>3522863.8502000002</v>
      </c>
      <c r="V318" s="4">
        <v>1761431.9251000001</v>
      </c>
      <c r="W318" s="4">
        <v>1761431.9251000001</v>
      </c>
      <c r="X318" s="4">
        <v>139620860.40669999</v>
      </c>
      <c r="Y318" s="5">
        <f t="shared" si="51"/>
        <v>258811087.33849999</v>
      </c>
    </row>
    <row r="319" spans="1:25" ht="24.9" customHeight="1" x14ac:dyDescent="0.25">
      <c r="A319" s="149"/>
      <c r="B319" s="151"/>
      <c r="C319" s="1">
        <v>12</v>
      </c>
      <c r="D319" s="4" t="s">
        <v>365</v>
      </c>
      <c r="E319" s="4">
        <v>112523944.56140001</v>
      </c>
      <c r="F319" s="4">
        <v>0</v>
      </c>
      <c r="G319" s="4">
        <v>1112641.9983999999</v>
      </c>
      <c r="H319" s="4">
        <v>3409097.5967999999</v>
      </c>
      <c r="I319" s="4">
        <v>1704548.7984</v>
      </c>
      <c r="J319" s="4">
        <v>1704548.7984</v>
      </c>
      <c r="K319" s="4">
        <v>65167089.300300002</v>
      </c>
      <c r="L319" s="5">
        <f t="shared" si="42"/>
        <v>180508224.65850002</v>
      </c>
      <c r="M319" s="8"/>
      <c r="N319" s="151"/>
      <c r="O319" s="9">
        <v>13</v>
      </c>
      <c r="P319" s="88" t="s">
        <v>67</v>
      </c>
      <c r="Q319" s="4" t="s">
        <v>717</v>
      </c>
      <c r="R319" s="4">
        <v>138043410.75010002</v>
      </c>
      <c r="S319" s="4">
        <v>0</v>
      </c>
      <c r="T319" s="4">
        <v>1364979.6673000001</v>
      </c>
      <c r="U319" s="4">
        <v>4182251.7124999999</v>
      </c>
      <c r="V319" s="4">
        <v>2091125.85625</v>
      </c>
      <c r="W319" s="4">
        <v>2091125.85625</v>
      </c>
      <c r="X319" s="4">
        <v>154310552.39520001</v>
      </c>
      <c r="Y319" s="5">
        <f t="shared" si="51"/>
        <v>295810068.66885</v>
      </c>
    </row>
    <row r="320" spans="1:25" ht="24.9" customHeight="1" x14ac:dyDescent="0.25">
      <c r="A320" s="149"/>
      <c r="B320" s="151"/>
      <c r="C320" s="1">
        <v>13</v>
      </c>
      <c r="D320" s="4" t="s">
        <v>366</v>
      </c>
      <c r="E320" s="4">
        <v>101651218.1101</v>
      </c>
      <c r="F320" s="4">
        <v>0</v>
      </c>
      <c r="G320" s="4">
        <v>1005131.9735</v>
      </c>
      <c r="H320" s="4">
        <v>3079690.5024999999</v>
      </c>
      <c r="I320" s="4">
        <v>1539845.25125</v>
      </c>
      <c r="J320" s="4">
        <v>1539845.25125</v>
      </c>
      <c r="K320" s="4">
        <v>63083363.288999997</v>
      </c>
      <c r="L320" s="5">
        <f t="shared" si="42"/>
        <v>167279558.62384999</v>
      </c>
      <c r="M320" s="8"/>
      <c r="N320" s="151"/>
      <c r="O320" s="9">
        <v>14</v>
      </c>
      <c r="P320" s="88" t="s">
        <v>67</v>
      </c>
      <c r="Q320" s="4" t="s">
        <v>718</v>
      </c>
      <c r="R320" s="4">
        <v>169049128.35389999</v>
      </c>
      <c r="S320" s="4">
        <v>0</v>
      </c>
      <c r="T320" s="4">
        <v>1671565.6453</v>
      </c>
      <c r="U320" s="4">
        <v>5121620.8199999994</v>
      </c>
      <c r="V320" s="4">
        <v>2560810.4099999997</v>
      </c>
      <c r="W320" s="4">
        <v>2560810.4099999997</v>
      </c>
      <c r="X320" s="4">
        <v>178290130.9413</v>
      </c>
      <c r="Y320" s="5">
        <f t="shared" si="51"/>
        <v>351571635.35049999</v>
      </c>
    </row>
    <row r="321" spans="1:25" ht="24.9" customHeight="1" x14ac:dyDescent="0.25">
      <c r="A321" s="149"/>
      <c r="B321" s="151"/>
      <c r="C321" s="1">
        <v>14</v>
      </c>
      <c r="D321" s="4" t="s">
        <v>367</v>
      </c>
      <c r="E321" s="4">
        <v>98923192.410399988</v>
      </c>
      <c r="F321" s="4">
        <v>0</v>
      </c>
      <c r="G321" s="4">
        <v>978157.12840000005</v>
      </c>
      <c r="H321" s="4">
        <v>2997040.4861999997</v>
      </c>
      <c r="I321" s="4">
        <v>1498520.2430999998</v>
      </c>
      <c r="J321" s="4">
        <v>1498520.2430999998</v>
      </c>
      <c r="K321" s="4">
        <v>60744337.963299997</v>
      </c>
      <c r="L321" s="5">
        <f t="shared" si="42"/>
        <v>162144207.74519998</v>
      </c>
      <c r="M321" s="8"/>
      <c r="N321" s="151"/>
      <c r="O321" s="9">
        <v>15</v>
      </c>
      <c r="P321" s="88" t="s">
        <v>67</v>
      </c>
      <c r="Q321" s="4" t="s">
        <v>719</v>
      </c>
      <c r="R321" s="4">
        <v>136480678.47</v>
      </c>
      <c r="S321" s="4">
        <v>0</v>
      </c>
      <c r="T321" s="4">
        <v>1349527.2978000001</v>
      </c>
      <c r="U321" s="4">
        <v>4134906.173</v>
      </c>
      <c r="V321" s="4">
        <v>2067453.0865</v>
      </c>
      <c r="W321" s="4">
        <v>2067453.0865</v>
      </c>
      <c r="X321" s="4">
        <v>152731942.26289999</v>
      </c>
      <c r="Y321" s="5">
        <f t="shared" si="51"/>
        <v>292629601.11720002</v>
      </c>
    </row>
    <row r="322" spans="1:25" ht="24.9" customHeight="1" x14ac:dyDescent="0.25">
      <c r="A322" s="149"/>
      <c r="B322" s="151"/>
      <c r="C322" s="1">
        <v>15</v>
      </c>
      <c r="D322" s="4" t="s">
        <v>368</v>
      </c>
      <c r="E322" s="4">
        <v>88124883.527700007</v>
      </c>
      <c r="F322" s="4">
        <v>0</v>
      </c>
      <c r="G322" s="4">
        <v>871382.94790000003</v>
      </c>
      <c r="H322" s="4">
        <v>2669887.9942000001</v>
      </c>
      <c r="I322" s="4">
        <v>1334943.9971</v>
      </c>
      <c r="J322" s="4">
        <v>1334943.9971</v>
      </c>
      <c r="K322" s="4">
        <v>53951351.802900001</v>
      </c>
      <c r="L322" s="5">
        <f t="shared" si="42"/>
        <v>144282562.27560002</v>
      </c>
      <c r="M322" s="8"/>
      <c r="N322" s="151"/>
      <c r="O322" s="9">
        <v>16</v>
      </c>
      <c r="P322" s="88" t="s">
        <v>67</v>
      </c>
      <c r="Q322" s="4" t="s">
        <v>720</v>
      </c>
      <c r="R322" s="4">
        <v>137720971.27070001</v>
      </c>
      <c r="S322" s="4">
        <v>0</v>
      </c>
      <c r="T322" s="4">
        <v>1361791.3707000001</v>
      </c>
      <c r="U322" s="4">
        <v>4172482.8792000003</v>
      </c>
      <c r="V322" s="4">
        <v>2086241.4396000002</v>
      </c>
      <c r="W322" s="4">
        <v>2086241.4396000002</v>
      </c>
      <c r="X322" s="4">
        <v>152875618.4188</v>
      </c>
      <c r="Y322" s="5">
        <f t="shared" si="51"/>
        <v>294044622.49979997</v>
      </c>
    </row>
    <row r="323" spans="1:25" ht="24.9" customHeight="1" x14ac:dyDescent="0.25">
      <c r="A323" s="149"/>
      <c r="B323" s="151"/>
      <c r="C323" s="1">
        <v>16</v>
      </c>
      <c r="D323" s="4" t="s">
        <v>369</v>
      </c>
      <c r="E323" s="4">
        <v>95526222.792899996</v>
      </c>
      <c r="F323" s="4">
        <v>0</v>
      </c>
      <c r="G323" s="4">
        <v>944567.73490000004</v>
      </c>
      <c r="H323" s="4">
        <v>2894123.7158000004</v>
      </c>
      <c r="I323" s="4">
        <v>1447061.8579000002</v>
      </c>
      <c r="J323" s="4">
        <v>1447061.8579000002</v>
      </c>
      <c r="K323" s="4">
        <v>59288175.905199997</v>
      </c>
      <c r="L323" s="5">
        <f t="shared" si="42"/>
        <v>157206028.29089999</v>
      </c>
      <c r="M323" s="8"/>
      <c r="N323" s="151"/>
      <c r="O323" s="9">
        <v>17</v>
      </c>
      <c r="P323" s="88" t="s">
        <v>67</v>
      </c>
      <c r="Q323" s="4" t="s">
        <v>721</v>
      </c>
      <c r="R323" s="4">
        <v>94620458.946199998</v>
      </c>
      <c r="S323" s="4">
        <v>0</v>
      </c>
      <c r="T323" s="4">
        <v>935611.49979999999</v>
      </c>
      <c r="U323" s="4">
        <v>2866682.1134000001</v>
      </c>
      <c r="V323" s="4">
        <v>1433341.0567000001</v>
      </c>
      <c r="W323" s="4">
        <v>1433341.0567000001</v>
      </c>
      <c r="X323" s="4">
        <v>123447733.1954</v>
      </c>
      <c r="Y323" s="5">
        <f t="shared" si="51"/>
        <v>220437144.6981</v>
      </c>
    </row>
    <row r="324" spans="1:25" ht="24.9" customHeight="1" x14ac:dyDescent="0.25">
      <c r="A324" s="149"/>
      <c r="B324" s="151"/>
      <c r="C324" s="1">
        <v>17</v>
      </c>
      <c r="D324" s="4" t="s">
        <v>370</v>
      </c>
      <c r="E324" s="4">
        <v>112144359.0063</v>
      </c>
      <c r="F324" s="4">
        <v>0</v>
      </c>
      <c r="G324" s="4">
        <v>1108888.6388000001</v>
      </c>
      <c r="H324" s="4">
        <v>3397597.4294000003</v>
      </c>
      <c r="I324" s="4">
        <v>1698798.7147000001</v>
      </c>
      <c r="J324" s="4">
        <v>1698798.7147000001</v>
      </c>
      <c r="K324" s="4">
        <v>62787857.144299999</v>
      </c>
      <c r="L324" s="5">
        <f t="shared" si="42"/>
        <v>177739903.50409999</v>
      </c>
      <c r="M324" s="8"/>
      <c r="N324" s="151"/>
      <c r="O324" s="9">
        <v>18</v>
      </c>
      <c r="P324" s="88" t="s">
        <v>67</v>
      </c>
      <c r="Q324" s="4" t="s">
        <v>722</v>
      </c>
      <c r="R324" s="4">
        <v>116430878.90000001</v>
      </c>
      <c r="S324" s="4">
        <v>0</v>
      </c>
      <c r="T324" s="4">
        <v>1151273.9469000001</v>
      </c>
      <c r="U324" s="4">
        <v>3527464.5854000002</v>
      </c>
      <c r="V324" s="4">
        <v>1763732.2927000001</v>
      </c>
      <c r="W324" s="4">
        <v>1763732.2927000001</v>
      </c>
      <c r="X324" s="4">
        <v>144161701.7349</v>
      </c>
      <c r="Y324" s="5">
        <f t="shared" si="51"/>
        <v>263507586.87450001</v>
      </c>
    </row>
    <row r="325" spans="1:25" ht="24.9" customHeight="1" x14ac:dyDescent="0.25">
      <c r="A325" s="149"/>
      <c r="B325" s="151"/>
      <c r="C325" s="1">
        <v>18</v>
      </c>
      <c r="D325" s="4" t="s">
        <v>371</v>
      </c>
      <c r="E325" s="4">
        <v>121383072.52450001</v>
      </c>
      <c r="F325" s="4">
        <v>0</v>
      </c>
      <c r="G325" s="4">
        <v>1200241.4679</v>
      </c>
      <c r="H325" s="4">
        <v>3677499.4197</v>
      </c>
      <c r="I325" s="4">
        <v>1838749.70985</v>
      </c>
      <c r="J325" s="4">
        <v>1838749.70985</v>
      </c>
      <c r="K325" s="4">
        <v>68345115.896799996</v>
      </c>
      <c r="L325" s="5">
        <f t="shared" si="42"/>
        <v>192767179.59904999</v>
      </c>
      <c r="M325" s="8"/>
      <c r="N325" s="151"/>
      <c r="O325" s="9">
        <v>19</v>
      </c>
      <c r="P325" s="88" t="s">
        <v>67</v>
      </c>
      <c r="Q325" s="4" t="s">
        <v>723</v>
      </c>
      <c r="R325" s="4">
        <v>92282951.344999999</v>
      </c>
      <c r="S325" s="4">
        <v>0</v>
      </c>
      <c r="T325" s="4">
        <v>912498.11589999998</v>
      </c>
      <c r="U325" s="4">
        <v>2795863.4838999999</v>
      </c>
      <c r="V325" s="4">
        <v>1397931.7419499999</v>
      </c>
      <c r="W325" s="4">
        <v>1397931.7419499999</v>
      </c>
      <c r="X325" s="4">
        <v>127058334.6763</v>
      </c>
      <c r="Y325" s="5">
        <f t="shared" si="51"/>
        <v>221651715.87915</v>
      </c>
    </row>
    <row r="326" spans="1:25" ht="24.9" customHeight="1" x14ac:dyDescent="0.25">
      <c r="A326" s="149"/>
      <c r="B326" s="151"/>
      <c r="C326" s="1">
        <v>19</v>
      </c>
      <c r="D326" s="4" t="s">
        <v>372</v>
      </c>
      <c r="E326" s="4">
        <v>106349333.22929999</v>
      </c>
      <c r="F326" s="4">
        <v>0</v>
      </c>
      <c r="G326" s="4">
        <v>1051587.1544000001</v>
      </c>
      <c r="H326" s="4">
        <v>3222027.6115000001</v>
      </c>
      <c r="I326" s="4">
        <v>1611013.8057500001</v>
      </c>
      <c r="J326" s="4">
        <v>1611013.8057500001</v>
      </c>
      <c r="K326" s="4">
        <v>61273634.173900001</v>
      </c>
      <c r="L326" s="5">
        <f t="shared" si="42"/>
        <v>170285568.36335</v>
      </c>
      <c r="M326" s="8"/>
      <c r="N326" s="151"/>
      <c r="O326" s="9">
        <v>20</v>
      </c>
      <c r="P326" s="88" t="s">
        <v>67</v>
      </c>
      <c r="Q326" s="4" t="s">
        <v>724</v>
      </c>
      <c r="R326" s="4">
        <v>99819644.505099997</v>
      </c>
      <c r="S326" s="4">
        <v>0</v>
      </c>
      <c r="T326" s="4">
        <v>987021.28839999996</v>
      </c>
      <c r="U326" s="4">
        <v>3024199.9739000001</v>
      </c>
      <c r="V326" s="4">
        <v>1512099.98695</v>
      </c>
      <c r="W326" s="4">
        <v>1512099.98695</v>
      </c>
      <c r="X326" s="4">
        <v>134248468.7238</v>
      </c>
      <c r="Y326" s="5">
        <f t="shared" si="51"/>
        <v>236567234.50424999</v>
      </c>
    </row>
    <row r="327" spans="1:25" ht="24.9" customHeight="1" x14ac:dyDescent="0.25">
      <c r="A327" s="149"/>
      <c r="B327" s="151"/>
      <c r="C327" s="1">
        <v>20</v>
      </c>
      <c r="D327" s="4" t="s">
        <v>373</v>
      </c>
      <c r="E327" s="4">
        <v>94480243.066200003</v>
      </c>
      <c r="F327" s="4">
        <v>0</v>
      </c>
      <c r="G327" s="4">
        <v>934225.03859999997</v>
      </c>
      <c r="H327" s="4">
        <v>2862434.0431999997</v>
      </c>
      <c r="I327" s="4">
        <v>1431217.0215999999</v>
      </c>
      <c r="J327" s="4">
        <v>1431217.0215999999</v>
      </c>
      <c r="K327" s="4">
        <v>56635790.352899998</v>
      </c>
      <c r="L327" s="5">
        <f t="shared" si="42"/>
        <v>153481475.47930002</v>
      </c>
      <c r="M327" s="8"/>
      <c r="N327" s="151"/>
      <c r="O327" s="9">
        <v>21</v>
      </c>
      <c r="P327" s="88" t="s">
        <v>67</v>
      </c>
      <c r="Q327" s="4" t="s">
        <v>725</v>
      </c>
      <c r="R327" s="4">
        <v>103095524.4082</v>
      </c>
      <c r="S327" s="4">
        <v>0</v>
      </c>
      <c r="T327" s="4">
        <v>1019413.3414</v>
      </c>
      <c r="U327" s="4">
        <v>3123448.1324999998</v>
      </c>
      <c r="V327" s="4">
        <v>1561724.0662499999</v>
      </c>
      <c r="W327" s="4">
        <v>1561724.0662499999</v>
      </c>
      <c r="X327" s="4">
        <v>130196295.0258</v>
      </c>
      <c r="Y327" s="5">
        <f t="shared" si="51"/>
        <v>235872956.84165001</v>
      </c>
    </row>
    <row r="328" spans="1:25" ht="24.9" customHeight="1" x14ac:dyDescent="0.25">
      <c r="A328" s="149"/>
      <c r="B328" s="151"/>
      <c r="C328" s="1">
        <v>21</v>
      </c>
      <c r="D328" s="4" t="s">
        <v>374</v>
      </c>
      <c r="E328" s="4">
        <v>103915284.66319999</v>
      </c>
      <c r="F328" s="4">
        <v>0</v>
      </c>
      <c r="G328" s="4">
        <v>1027519.1689</v>
      </c>
      <c r="H328" s="4">
        <v>3148284.1150000002</v>
      </c>
      <c r="I328" s="4">
        <v>1574142.0575000001</v>
      </c>
      <c r="J328" s="4">
        <v>1574142.0575000001</v>
      </c>
      <c r="K328" s="4">
        <v>62746947.397399999</v>
      </c>
      <c r="L328" s="5">
        <f t="shared" ref="L328:L391" si="52">E328+F328+G328+H328-I328+K328</f>
        <v>169263893.28699997</v>
      </c>
      <c r="M328" s="8"/>
      <c r="N328" s="151"/>
      <c r="O328" s="9">
        <v>22</v>
      </c>
      <c r="P328" s="88" t="s">
        <v>67</v>
      </c>
      <c r="Q328" s="4" t="s">
        <v>726</v>
      </c>
      <c r="R328" s="4">
        <v>191461774.86199999</v>
      </c>
      <c r="S328" s="4">
        <v>0</v>
      </c>
      <c r="T328" s="4">
        <v>1893182.9367</v>
      </c>
      <c r="U328" s="4">
        <v>5800648.7340000002</v>
      </c>
      <c r="V328" s="4">
        <v>2900324.3670000001</v>
      </c>
      <c r="W328" s="4">
        <v>2900324.3670000001</v>
      </c>
      <c r="X328" s="4">
        <v>189020293.64160001</v>
      </c>
      <c r="Y328" s="5">
        <f t="shared" si="51"/>
        <v>385275575.80729997</v>
      </c>
    </row>
    <row r="329" spans="1:25" ht="24.9" customHeight="1" x14ac:dyDescent="0.25">
      <c r="A329" s="149"/>
      <c r="B329" s="151"/>
      <c r="C329" s="1">
        <v>22</v>
      </c>
      <c r="D329" s="4" t="s">
        <v>375</v>
      </c>
      <c r="E329" s="4">
        <v>101087033.9777</v>
      </c>
      <c r="F329" s="4">
        <v>0</v>
      </c>
      <c r="G329" s="4">
        <v>999553.29460000002</v>
      </c>
      <c r="H329" s="4">
        <v>3062597.6180999996</v>
      </c>
      <c r="I329" s="4">
        <v>1531298.8090499998</v>
      </c>
      <c r="J329" s="4">
        <v>1531298.8090499998</v>
      </c>
      <c r="K329" s="4">
        <v>59553737.802000001</v>
      </c>
      <c r="L329" s="5">
        <f t="shared" si="52"/>
        <v>163171623.88335001</v>
      </c>
      <c r="M329" s="8"/>
      <c r="N329" s="152"/>
      <c r="O329" s="9">
        <v>23</v>
      </c>
      <c r="P329" s="88" t="s">
        <v>67</v>
      </c>
      <c r="Q329" s="4" t="s">
        <v>727</v>
      </c>
      <c r="R329" s="4">
        <v>113323578.40180001</v>
      </c>
      <c r="S329" s="4">
        <v>0</v>
      </c>
      <c r="T329" s="4">
        <v>1120548.8149999999</v>
      </c>
      <c r="U329" s="4">
        <v>3433323.8165999996</v>
      </c>
      <c r="V329" s="4">
        <v>1716661.9082999998</v>
      </c>
      <c r="W329" s="4">
        <v>1716661.9082999998</v>
      </c>
      <c r="X329" s="4">
        <v>129508842.57700001</v>
      </c>
      <c r="Y329" s="5">
        <f t="shared" si="51"/>
        <v>245669631.70210001</v>
      </c>
    </row>
    <row r="330" spans="1:25" ht="24.9" customHeight="1" x14ac:dyDescent="0.25">
      <c r="A330" s="149"/>
      <c r="B330" s="151"/>
      <c r="C330" s="1">
        <v>23</v>
      </c>
      <c r="D330" s="4" t="s">
        <v>376</v>
      </c>
      <c r="E330" s="4">
        <v>97777248.088200003</v>
      </c>
      <c r="F330" s="4">
        <v>0</v>
      </c>
      <c r="G330" s="4">
        <v>966825.97770000005</v>
      </c>
      <c r="H330" s="4">
        <v>2962322.2220000001</v>
      </c>
      <c r="I330" s="4">
        <v>1481161.111</v>
      </c>
      <c r="J330" s="4">
        <v>1481161.111</v>
      </c>
      <c r="K330" s="4">
        <v>58403625.637800001</v>
      </c>
      <c r="L330" s="5">
        <f t="shared" si="52"/>
        <v>158628860.81470001</v>
      </c>
      <c r="M330" s="8"/>
      <c r="N330" s="1"/>
      <c r="O330" s="157"/>
      <c r="P330" s="158"/>
      <c r="Q330" s="11"/>
      <c r="R330" s="11">
        <f>SUM(R307:R329)</f>
        <v>2834577686.0872993</v>
      </c>
      <c r="S330" s="11">
        <f t="shared" ref="S330:Y330" si="53">SUM(S307:S329)</f>
        <v>0</v>
      </c>
      <c r="T330" s="11">
        <f t="shared" si="53"/>
        <v>28028436.024600007</v>
      </c>
      <c r="U330" s="11">
        <f t="shared" si="53"/>
        <v>85878183.663699985</v>
      </c>
      <c r="V330" s="11">
        <f t="shared" si="53"/>
        <v>42939091.831849992</v>
      </c>
      <c r="W330" s="11">
        <f t="shared" si="53"/>
        <v>42939091.831849992</v>
      </c>
      <c r="X330" s="11">
        <f t="shared" si="53"/>
        <v>3326797386.9111009</v>
      </c>
      <c r="Y330" s="11">
        <f t="shared" si="53"/>
        <v>6232342600.8548498</v>
      </c>
    </row>
    <row r="331" spans="1:25" ht="24.9" customHeight="1" x14ac:dyDescent="0.25">
      <c r="A331" s="149"/>
      <c r="B331" s="151"/>
      <c r="C331" s="1">
        <v>24</v>
      </c>
      <c r="D331" s="4" t="s">
        <v>377</v>
      </c>
      <c r="E331" s="4">
        <v>101149275.77059999</v>
      </c>
      <c r="F331" s="4">
        <v>0</v>
      </c>
      <c r="G331" s="4">
        <v>1000168.7443</v>
      </c>
      <c r="H331" s="4">
        <v>3064483.3353999997</v>
      </c>
      <c r="I331" s="4">
        <v>1532241.6676999999</v>
      </c>
      <c r="J331" s="4">
        <v>1532241.6676999999</v>
      </c>
      <c r="K331" s="4">
        <v>59200733.078400001</v>
      </c>
      <c r="L331" s="5">
        <f t="shared" si="52"/>
        <v>162882419.26099998</v>
      </c>
      <c r="M331" s="8"/>
      <c r="N331" s="150">
        <v>33</v>
      </c>
      <c r="O331" s="9">
        <v>1</v>
      </c>
      <c r="P331" s="88" t="s">
        <v>68</v>
      </c>
      <c r="Q331" s="4" t="s">
        <v>728</v>
      </c>
      <c r="R331" s="4">
        <v>106174337.8382</v>
      </c>
      <c r="S331" s="4">
        <v>-1564740.79</v>
      </c>
      <c r="T331" s="4">
        <v>1049856.7916999999</v>
      </c>
      <c r="U331" s="4">
        <v>3216725.8389999997</v>
      </c>
      <c r="V331" s="4">
        <v>0</v>
      </c>
      <c r="W331" s="4">
        <v>3216725.8389999997</v>
      </c>
      <c r="X331" s="4">
        <v>60179338.721799999</v>
      </c>
      <c r="Y331" s="5">
        <f t="shared" ref="Y331" si="54">R331+S331+T331+W331+X331</f>
        <v>169055518.4007</v>
      </c>
    </row>
    <row r="332" spans="1:25" ht="24.9" customHeight="1" x14ac:dyDescent="0.25">
      <c r="A332" s="149"/>
      <c r="B332" s="151"/>
      <c r="C332" s="1">
        <v>25</v>
      </c>
      <c r="D332" s="4" t="s">
        <v>378</v>
      </c>
      <c r="E332" s="4">
        <v>102075588.42219999</v>
      </c>
      <c r="F332" s="4">
        <v>0</v>
      </c>
      <c r="G332" s="4">
        <v>1009328.1669</v>
      </c>
      <c r="H332" s="4">
        <v>3092547.4977000002</v>
      </c>
      <c r="I332" s="4">
        <v>1546273.7488500001</v>
      </c>
      <c r="J332" s="4">
        <v>1546273.7488500001</v>
      </c>
      <c r="K332" s="4">
        <v>60567343.559799999</v>
      </c>
      <c r="L332" s="5">
        <f t="shared" si="52"/>
        <v>165198533.89774999</v>
      </c>
      <c r="M332" s="8"/>
      <c r="N332" s="151"/>
      <c r="O332" s="9">
        <v>2</v>
      </c>
      <c r="P332" s="88" t="s">
        <v>68</v>
      </c>
      <c r="Q332" s="4" t="s">
        <v>729</v>
      </c>
      <c r="R332" s="4">
        <v>120861973.0266</v>
      </c>
      <c r="S332" s="4">
        <v>-1564740.79</v>
      </c>
      <c r="T332" s="4">
        <v>1195088.8117</v>
      </c>
      <c r="U332" s="4">
        <v>3661711.8552000001</v>
      </c>
      <c r="V332" s="4">
        <v>0</v>
      </c>
      <c r="W332" s="4">
        <v>3661711.8552000001</v>
      </c>
      <c r="X332" s="4">
        <v>70073452.401099995</v>
      </c>
      <c r="Y332" s="5">
        <f t="shared" ref="Y332:Y353" si="55">R332+S332+T332+W332+X332</f>
        <v>194227485.3046</v>
      </c>
    </row>
    <row r="333" spans="1:25" ht="24.9" customHeight="1" x14ac:dyDescent="0.25">
      <c r="A333" s="149"/>
      <c r="B333" s="151"/>
      <c r="C333" s="1">
        <v>26</v>
      </c>
      <c r="D333" s="4" t="s">
        <v>379</v>
      </c>
      <c r="E333" s="4">
        <v>108591074.92129999</v>
      </c>
      <c r="F333" s="4">
        <v>0</v>
      </c>
      <c r="G333" s="4">
        <v>1073753.6004999999</v>
      </c>
      <c r="H333" s="4">
        <v>3289944.8555999999</v>
      </c>
      <c r="I333" s="4">
        <v>1644972.4277999999</v>
      </c>
      <c r="J333" s="4">
        <v>1644972.4277999999</v>
      </c>
      <c r="K333" s="4">
        <v>67340929.221699998</v>
      </c>
      <c r="L333" s="5">
        <f t="shared" si="52"/>
        <v>178650730.17129999</v>
      </c>
      <c r="M333" s="8"/>
      <c r="N333" s="151"/>
      <c r="O333" s="9">
        <v>3</v>
      </c>
      <c r="P333" s="88" t="s">
        <v>68</v>
      </c>
      <c r="Q333" s="4" t="s">
        <v>875</v>
      </c>
      <c r="R333" s="4">
        <v>130248866.7649</v>
      </c>
      <c r="S333" s="4">
        <v>-1564740.79</v>
      </c>
      <c r="T333" s="4">
        <v>1287906.8537999999</v>
      </c>
      <c r="U333" s="4">
        <v>3946103.2086</v>
      </c>
      <c r="V333" s="4">
        <v>0</v>
      </c>
      <c r="W333" s="4">
        <v>3946103.2086</v>
      </c>
      <c r="X333" s="4">
        <v>72764217.200499997</v>
      </c>
      <c r="Y333" s="5">
        <f t="shared" si="55"/>
        <v>206682353.2378</v>
      </c>
    </row>
    <row r="334" spans="1:25" ht="24.9" customHeight="1" x14ac:dyDescent="0.25">
      <c r="A334" s="149"/>
      <c r="B334" s="152"/>
      <c r="C334" s="1">
        <v>27</v>
      </c>
      <c r="D334" s="4" t="s">
        <v>380</v>
      </c>
      <c r="E334" s="4">
        <v>97143908.623999998</v>
      </c>
      <c r="F334" s="4">
        <v>0</v>
      </c>
      <c r="G334" s="4">
        <v>960563.48759999999</v>
      </c>
      <c r="H334" s="4">
        <v>2943134.1633000001</v>
      </c>
      <c r="I334" s="4">
        <v>1471567.0816500001</v>
      </c>
      <c r="J334" s="4">
        <v>1471567.0816500001</v>
      </c>
      <c r="K334" s="4">
        <v>56638320.852700002</v>
      </c>
      <c r="L334" s="5">
        <f t="shared" si="52"/>
        <v>156214360.04595</v>
      </c>
      <c r="M334" s="8"/>
      <c r="N334" s="151"/>
      <c r="O334" s="9">
        <v>4</v>
      </c>
      <c r="P334" s="88" t="s">
        <v>68</v>
      </c>
      <c r="Q334" s="4" t="s">
        <v>730</v>
      </c>
      <c r="R334" s="4">
        <v>141419311.06149998</v>
      </c>
      <c r="S334" s="4">
        <v>-1564740.79</v>
      </c>
      <c r="T334" s="4">
        <v>1398360.7265999999</v>
      </c>
      <c r="U334" s="4">
        <v>4284530.1535999998</v>
      </c>
      <c r="V334" s="4">
        <v>0</v>
      </c>
      <c r="W334" s="4">
        <v>4284530.1535999998</v>
      </c>
      <c r="X334" s="4">
        <v>80316493.887700006</v>
      </c>
      <c r="Y334" s="5">
        <f t="shared" si="55"/>
        <v>225853955.03939998</v>
      </c>
    </row>
    <row r="335" spans="1:25" ht="24.9" customHeight="1" x14ac:dyDescent="0.25">
      <c r="A335" s="1"/>
      <c r="B335" s="156" t="s">
        <v>837</v>
      </c>
      <c r="C335" s="157"/>
      <c r="D335" s="11"/>
      <c r="E335" s="11">
        <f>SUM(E308:E334)</f>
        <v>2870792718.4671998</v>
      </c>
      <c r="F335" s="11">
        <f t="shared" ref="F335:L335" si="56">SUM(F308:F334)</f>
        <v>0</v>
      </c>
      <c r="G335" s="11">
        <f t="shared" si="56"/>
        <v>28386531.9496</v>
      </c>
      <c r="H335" s="11">
        <f t="shared" si="56"/>
        <v>86975377.512500018</v>
      </c>
      <c r="I335" s="11">
        <f t="shared" si="56"/>
        <v>43487688.756250009</v>
      </c>
      <c r="J335" s="11">
        <f t="shared" si="56"/>
        <v>43487688.756250009</v>
      </c>
      <c r="K335" s="11">
        <f t="shared" si="56"/>
        <v>1705630743.8750997</v>
      </c>
      <c r="L335" s="11">
        <f t="shared" si="56"/>
        <v>4648297683.048151</v>
      </c>
      <c r="M335" s="8"/>
      <c r="N335" s="151"/>
      <c r="O335" s="9">
        <v>5</v>
      </c>
      <c r="P335" s="88" t="s">
        <v>68</v>
      </c>
      <c r="Q335" s="4" t="s">
        <v>731</v>
      </c>
      <c r="R335" s="4">
        <v>133033841.02999999</v>
      </c>
      <c r="S335" s="4">
        <v>-1564740.79</v>
      </c>
      <c r="T335" s="4">
        <v>1315444.8088</v>
      </c>
      <c r="U335" s="4">
        <v>4030478.5751999998</v>
      </c>
      <c r="V335" s="4">
        <v>0</v>
      </c>
      <c r="W335" s="4">
        <v>4030478.5751999998</v>
      </c>
      <c r="X335" s="4">
        <v>71042071.495499998</v>
      </c>
      <c r="Y335" s="5">
        <f t="shared" si="55"/>
        <v>207857095.11949998</v>
      </c>
    </row>
    <row r="336" spans="1:25" ht="24.9" customHeight="1" x14ac:dyDescent="0.25">
      <c r="A336" s="149">
        <v>17</v>
      </c>
      <c r="B336" s="150" t="s">
        <v>924</v>
      </c>
      <c r="C336" s="1">
        <v>1</v>
      </c>
      <c r="D336" s="4" t="s">
        <v>381</v>
      </c>
      <c r="E336" s="4">
        <v>101445263.78820001</v>
      </c>
      <c r="F336" s="4">
        <v>0</v>
      </c>
      <c r="G336" s="4">
        <v>1003095.4876</v>
      </c>
      <c r="H336" s="4">
        <v>3073450.7782000001</v>
      </c>
      <c r="I336" s="4">
        <v>0</v>
      </c>
      <c r="J336" s="4">
        <v>3073450.7782000001</v>
      </c>
      <c r="K336" s="4">
        <v>65158279.141199999</v>
      </c>
      <c r="L336" s="5">
        <f t="shared" si="52"/>
        <v>170680089.1952</v>
      </c>
      <c r="M336" s="8"/>
      <c r="N336" s="151"/>
      <c r="O336" s="9">
        <v>6</v>
      </c>
      <c r="P336" s="88" t="s">
        <v>68</v>
      </c>
      <c r="Q336" s="4" t="s">
        <v>732</v>
      </c>
      <c r="R336" s="4">
        <v>120543718.1787</v>
      </c>
      <c r="S336" s="4">
        <v>-1564740.79</v>
      </c>
      <c r="T336" s="4">
        <v>1191941.8929999999</v>
      </c>
      <c r="U336" s="4">
        <v>3652069.8022000003</v>
      </c>
      <c r="V336" s="4">
        <v>0</v>
      </c>
      <c r="W336" s="4">
        <v>3652069.8022000003</v>
      </c>
      <c r="X336" s="4">
        <v>58846187.071199998</v>
      </c>
      <c r="Y336" s="5">
        <f t="shared" si="55"/>
        <v>182669176.15509999</v>
      </c>
    </row>
    <row r="337" spans="1:25" ht="24.9" customHeight="1" x14ac:dyDescent="0.25">
      <c r="A337" s="149"/>
      <c r="B337" s="151"/>
      <c r="C337" s="1">
        <v>2</v>
      </c>
      <c r="D337" s="4" t="s">
        <v>382</v>
      </c>
      <c r="E337" s="4">
        <v>119980453.11399999</v>
      </c>
      <c r="F337" s="4">
        <v>0</v>
      </c>
      <c r="G337" s="4">
        <v>1186372.3018</v>
      </c>
      <c r="H337" s="4">
        <v>3635004.7625000002</v>
      </c>
      <c r="I337" s="4">
        <v>0</v>
      </c>
      <c r="J337" s="4">
        <v>3635004.7625000002</v>
      </c>
      <c r="K337" s="4">
        <v>75856670.010499999</v>
      </c>
      <c r="L337" s="5">
        <f t="shared" si="52"/>
        <v>200658500.18879998</v>
      </c>
      <c r="M337" s="8"/>
      <c r="N337" s="151"/>
      <c r="O337" s="9">
        <v>7</v>
      </c>
      <c r="P337" s="88" t="s">
        <v>68</v>
      </c>
      <c r="Q337" s="4" t="s">
        <v>733</v>
      </c>
      <c r="R337" s="4">
        <v>137678126.95460001</v>
      </c>
      <c r="S337" s="4">
        <v>-1564740.79</v>
      </c>
      <c r="T337" s="4">
        <v>1361367.7241</v>
      </c>
      <c r="U337" s="4">
        <v>4171184.8403000003</v>
      </c>
      <c r="V337" s="4">
        <v>0</v>
      </c>
      <c r="W337" s="4">
        <v>4171184.8403000003</v>
      </c>
      <c r="X337" s="4">
        <v>77939370.4815</v>
      </c>
      <c r="Y337" s="5">
        <f t="shared" si="55"/>
        <v>219585309.2105</v>
      </c>
    </row>
    <row r="338" spans="1:25" ht="24.9" customHeight="1" x14ac:dyDescent="0.25">
      <c r="A338" s="149"/>
      <c r="B338" s="151"/>
      <c r="C338" s="1">
        <v>3</v>
      </c>
      <c r="D338" s="4" t="s">
        <v>383</v>
      </c>
      <c r="E338" s="4">
        <v>148899014.42919999</v>
      </c>
      <c r="F338" s="4">
        <v>0</v>
      </c>
      <c r="G338" s="4">
        <v>1472320.3814999999</v>
      </c>
      <c r="H338" s="4">
        <v>4511140.0443000002</v>
      </c>
      <c r="I338" s="4">
        <v>0</v>
      </c>
      <c r="J338" s="4">
        <v>4511140.0443000002</v>
      </c>
      <c r="K338" s="4">
        <v>90656157.574200004</v>
      </c>
      <c r="L338" s="5">
        <f t="shared" si="52"/>
        <v>245538632.42919999</v>
      </c>
      <c r="M338" s="8"/>
      <c r="N338" s="151"/>
      <c r="O338" s="9">
        <v>8</v>
      </c>
      <c r="P338" s="88" t="s">
        <v>68</v>
      </c>
      <c r="Q338" s="4" t="s">
        <v>734</v>
      </c>
      <c r="R338" s="4">
        <v>117482221.81510001</v>
      </c>
      <c r="S338" s="4">
        <v>-1564740.79</v>
      </c>
      <c r="T338" s="4">
        <v>1161669.6746</v>
      </c>
      <c r="U338" s="4">
        <v>3559316.7447000002</v>
      </c>
      <c r="V338" s="4">
        <v>0</v>
      </c>
      <c r="W338" s="4">
        <v>3559316.7447000002</v>
      </c>
      <c r="X338" s="4">
        <v>66570537.745499998</v>
      </c>
      <c r="Y338" s="5">
        <f t="shared" si="55"/>
        <v>187209005.18990001</v>
      </c>
    </row>
    <row r="339" spans="1:25" ht="24.9" customHeight="1" x14ac:dyDescent="0.25">
      <c r="A339" s="149"/>
      <c r="B339" s="151"/>
      <c r="C339" s="1">
        <v>4</v>
      </c>
      <c r="D339" s="4" t="s">
        <v>384</v>
      </c>
      <c r="E339" s="4">
        <v>112624698.3695</v>
      </c>
      <c r="F339" s="4">
        <v>0</v>
      </c>
      <c r="G339" s="4">
        <v>1113638.2568000001</v>
      </c>
      <c r="H339" s="4">
        <v>3412150.0988000003</v>
      </c>
      <c r="I339" s="4">
        <v>0</v>
      </c>
      <c r="J339" s="4">
        <v>3412150.0988000003</v>
      </c>
      <c r="K339" s="4">
        <v>66610223.699699998</v>
      </c>
      <c r="L339" s="5">
        <f t="shared" si="52"/>
        <v>183760710.42479998</v>
      </c>
      <c r="M339" s="8"/>
      <c r="N339" s="151"/>
      <c r="O339" s="9">
        <v>9</v>
      </c>
      <c r="P339" s="88" t="s">
        <v>68</v>
      </c>
      <c r="Q339" s="4" t="s">
        <v>735</v>
      </c>
      <c r="R339" s="4">
        <v>132981124.411</v>
      </c>
      <c r="S339" s="4">
        <v>-1564740.79</v>
      </c>
      <c r="T339" s="4">
        <v>1314923.5445000001</v>
      </c>
      <c r="U339" s="4">
        <v>4028881.4386</v>
      </c>
      <c r="V339" s="4">
        <v>0</v>
      </c>
      <c r="W339" s="4">
        <v>4028881.4386</v>
      </c>
      <c r="X339" s="4">
        <v>65953939.2914</v>
      </c>
      <c r="Y339" s="5">
        <f t="shared" si="55"/>
        <v>202714127.8955</v>
      </c>
    </row>
    <row r="340" spans="1:25" ht="24.9" customHeight="1" x14ac:dyDescent="0.25">
      <c r="A340" s="149"/>
      <c r="B340" s="151"/>
      <c r="C340" s="1">
        <v>5</v>
      </c>
      <c r="D340" s="4" t="s">
        <v>385</v>
      </c>
      <c r="E340" s="4">
        <v>96641815.868400007</v>
      </c>
      <c r="F340" s="4">
        <v>0</v>
      </c>
      <c r="G340" s="4">
        <v>955598.77110000001</v>
      </c>
      <c r="H340" s="4">
        <v>2927922.4391999999</v>
      </c>
      <c r="I340" s="4">
        <v>0</v>
      </c>
      <c r="J340" s="4">
        <v>2927922.4391999999</v>
      </c>
      <c r="K340" s="4">
        <v>57903195.5986</v>
      </c>
      <c r="L340" s="5">
        <f t="shared" si="52"/>
        <v>158428532.67730001</v>
      </c>
      <c r="M340" s="8"/>
      <c r="N340" s="151"/>
      <c r="O340" s="9">
        <v>10</v>
      </c>
      <c r="P340" s="88" t="s">
        <v>68</v>
      </c>
      <c r="Q340" s="4" t="s">
        <v>736</v>
      </c>
      <c r="R340" s="4">
        <v>120063441.5432</v>
      </c>
      <c r="S340" s="4">
        <v>-1564740.79</v>
      </c>
      <c r="T340" s="4">
        <v>1187192.8953</v>
      </c>
      <c r="U340" s="4">
        <v>3637519.0332000004</v>
      </c>
      <c r="V340" s="4">
        <v>0</v>
      </c>
      <c r="W340" s="4">
        <v>3637519.0332000004</v>
      </c>
      <c r="X340" s="4">
        <v>62939129.932800002</v>
      </c>
      <c r="Y340" s="5">
        <f t="shared" si="55"/>
        <v>186262542.61449999</v>
      </c>
    </row>
    <row r="341" spans="1:25" ht="24.9" customHeight="1" x14ac:dyDescent="0.25">
      <c r="A341" s="149"/>
      <c r="B341" s="151"/>
      <c r="C341" s="1">
        <v>6</v>
      </c>
      <c r="D341" s="4" t="s">
        <v>386</v>
      </c>
      <c r="E341" s="4">
        <v>94803054.982999995</v>
      </c>
      <c r="F341" s="4">
        <v>0</v>
      </c>
      <c r="G341" s="4">
        <v>937417.01800000004</v>
      </c>
      <c r="H341" s="4">
        <v>2872214.1599999997</v>
      </c>
      <c r="I341" s="4">
        <v>0</v>
      </c>
      <c r="J341" s="4">
        <v>2872214.1599999997</v>
      </c>
      <c r="K341" s="4">
        <v>60289878.670699999</v>
      </c>
      <c r="L341" s="5">
        <f t="shared" si="52"/>
        <v>158902564.8317</v>
      </c>
      <c r="M341" s="8"/>
      <c r="N341" s="151"/>
      <c r="O341" s="9">
        <v>11</v>
      </c>
      <c r="P341" s="88" t="s">
        <v>68</v>
      </c>
      <c r="Q341" s="4" t="s">
        <v>737</v>
      </c>
      <c r="R341" s="4">
        <v>111335683.9472</v>
      </c>
      <c r="S341" s="4">
        <v>-1564740.79</v>
      </c>
      <c r="T341" s="4">
        <v>1100892.4221999999</v>
      </c>
      <c r="U341" s="4">
        <v>3373097.2911</v>
      </c>
      <c r="V341" s="4">
        <v>0</v>
      </c>
      <c r="W341" s="4">
        <v>3373097.2911</v>
      </c>
      <c r="X341" s="4">
        <v>64238260.419299997</v>
      </c>
      <c r="Y341" s="5">
        <f t="shared" si="55"/>
        <v>178483193.28979999</v>
      </c>
    </row>
    <row r="342" spans="1:25" ht="24.9" customHeight="1" x14ac:dyDescent="0.25">
      <c r="A342" s="149"/>
      <c r="B342" s="151"/>
      <c r="C342" s="1">
        <v>7</v>
      </c>
      <c r="D342" s="4" t="s">
        <v>387</v>
      </c>
      <c r="E342" s="4">
        <v>133077462.17000002</v>
      </c>
      <c r="F342" s="4">
        <v>0</v>
      </c>
      <c r="G342" s="4">
        <v>1315876.1366999999</v>
      </c>
      <c r="H342" s="4">
        <v>4031800.1491999999</v>
      </c>
      <c r="I342" s="4">
        <v>0</v>
      </c>
      <c r="J342" s="4">
        <v>4031800.1491999999</v>
      </c>
      <c r="K342" s="4">
        <v>81204740.778600007</v>
      </c>
      <c r="L342" s="5">
        <f t="shared" si="52"/>
        <v>219629879.23450002</v>
      </c>
      <c r="M342" s="8"/>
      <c r="N342" s="151"/>
      <c r="O342" s="9">
        <v>12</v>
      </c>
      <c r="P342" s="88" t="s">
        <v>68</v>
      </c>
      <c r="Q342" s="4" t="s">
        <v>738</v>
      </c>
      <c r="R342" s="4">
        <v>132558677.86669999</v>
      </c>
      <c r="S342" s="4">
        <v>-1564740.79</v>
      </c>
      <c r="T342" s="4">
        <v>1310746.3733999999</v>
      </c>
      <c r="U342" s="4">
        <v>4016082.7272000001</v>
      </c>
      <c r="V342" s="4">
        <v>0</v>
      </c>
      <c r="W342" s="4">
        <v>4016082.7272000001</v>
      </c>
      <c r="X342" s="4">
        <v>66384405.425999999</v>
      </c>
      <c r="Y342" s="5">
        <f t="shared" si="55"/>
        <v>202705171.60329998</v>
      </c>
    </row>
    <row r="343" spans="1:25" ht="24.9" customHeight="1" x14ac:dyDescent="0.25">
      <c r="A343" s="149"/>
      <c r="B343" s="151"/>
      <c r="C343" s="1">
        <v>8</v>
      </c>
      <c r="D343" s="4" t="s">
        <v>388</v>
      </c>
      <c r="E343" s="4">
        <v>111687789.07530001</v>
      </c>
      <c r="F343" s="4">
        <v>0</v>
      </c>
      <c r="G343" s="4">
        <v>1104374.0541000001</v>
      </c>
      <c r="H343" s="4">
        <v>3383764.8939</v>
      </c>
      <c r="I343" s="4">
        <v>0</v>
      </c>
      <c r="J343" s="4">
        <v>3383764.8939</v>
      </c>
      <c r="K343" s="4">
        <v>68002560.929199994</v>
      </c>
      <c r="L343" s="5">
        <f t="shared" si="52"/>
        <v>184178488.95250002</v>
      </c>
      <c r="M343" s="8"/>
      <c r="N343" s="151"/>
      <c r="O343" s="9">
        <v>13</v>
      </c>
      <c r="P343" s="88" t="s">
        <v>68</v>
      </c>
      <c r="Q343" s="4" t="s">
        <v>739</v>
      </c>
      <c r="R343" s="4">
        <v>139080802.567</v>
      </c>
      <c r="S343" s="4">
        <v>-1564740.79</v>
      </c>
      <c r="T343" s="4">
        <v>1375237.4458000001</v>
      </c>
      <c r="U343" s="4">
        <v>4213681.2004000004</v>
      </c>
      <c r="V343" s="4">
        <v>0</v>
      </c>
      <c r="W343" s="4">
        <v>4213681.2004000004</v>
      </c>
      <c r="X343" s="4">
        <v>74599251.313800007</v>
      </c>
      <c r="Y343" s="5">
        <f t="shared" si="55"/>
        <v>217704231.73700002</v>
      </c>
    </row>
    <row r="344" spans="1:25" ht="24.9" customHeight="1" x14ac:dyDescent="0.25">
      <c r="A344" s="149"/>
      <c r="B344" s="151"/>
      <c r="C344" s="1">
        <v>9</v>
      </c>
      <c r="D344" s="4" t="s">
        <v>389</v>
      </c>
      <c r="E344" s="4">
        <v>97831091.138999999</v>
      </c>
      <c r="F344" s="4">
        <v>0</v>
      </c>
      <c r="G344" s="4">
        <v>967358.38029999996</v>
      </c>
      <c r="H344" s="4">
        <v>2963953.4855999998</v>
      </c>
      <c r="I344" s="4">
        <v>0</v>
      </c>
      <c r="J344" s="4">
        <v>2963953.4855999998</v>
      </c>
      <c r="K344" s="4">
        <v>61666189.401500002</v>
      </c>
      <c r="L344" s="5">
        <f t="shared" si="52"/>
        <v>163428592.4064</v>
      </c>
      <c r="M344" s="8"/>
      <c r="N344" s="151"/>
      <c r="O344" s="9">
        <v>14</v>
      </c>
      <c r="P344" s="88" t="s">
        <v>68</v>
      </c>
      <c r="Q344" s="4" t="s">
        <v>740</v>
      </c>
      <c r="R344" s="4">
        <v>125319171.1488</v>
      </c>
      <c r="S344" s="4">
        <v>-1564740.79</v>
      </c>
      <c r="T344" s="4">
        <v>1239161.7941999999</v>
      </c>
      <c r="U344" s="4">
        <v>3796749.9883000003</v>
      </c>
      <c r="V344" s="4">
        <v>0</v>
      </c>
      <c r="W344" s="4">
        <v>3796749.9883000003</v>
      </c>
      <c r="X344" s="4">
        <v>67403353.350099996</v>
      </c>
      <c r="Y344" s="5">
        <f t="shared" si="55"/>
        <v>196193695.4914</v>
      </c>
    </row>
    <row r="345" spans="1:25" ht="24.9" customHeight="1" x14ac:dyDescent="0.25">
      <c r="A345" s="149"/>
      <c r="B345" s="151"/>
      <c r="C345" s="1">
        <v>10</v>
      </c>
      <c r="D345" s="4" t="s">
        <v>390</v>
      </c>
      <c r="E345" s="4">
        <v>103353222.6372</v>
      </c>
      <c r="F345" s="4">
        <v>0</v>
      </c>
      <c r="G345" s="4">
        <v>1021961.4734</v>
      </c>
      <c r="H345" s="4">
        <v>3131255.5233</v>
      </c>
      <c r="I345" s="4">
        <v>0</v>
      </c>
      <c r="J345" s="4">
        <v>3131255.5233</v>
      </c>
      <c r="K345" s="4">
        <v>62770752.569200002</v>
      </c>
      <c r="L345" s="5">
        <f t="shared" si="52"/>
        <v>170277192.2031</v>
      </c>
      <c r="M345" s="8"/>
      <c r="N345" s="151"/>
      <c r="O345" s="9">
        <v>15</v>
      </c>
      <c r="P345" s="88" t="s">
        <v>68</v>
      </c>
      <c r="Q345" s="4" t="s">
        <v>741</v>
      </c>
      <c r="R345" s="4">
        <v>112215640.7863</v>
      </c>
      <c r="S345" s="4">
        <v>-1564740.79</v>
      </c>
      <c r="T345" s="4">
        <v>1109593.4764</v>
      </c>
      <c r="U345" s="4">
        <v>3399757.0279000001</v>
      </c>
      <c r="V345" s="4">
        <v>0</v>
      </c>
      <c r="W345" s="4">
        <v>3399757.0279000001</v>
      </c>
      <c r="X345" s="4">
        <v>60088100.145300001</v>
      </c>
      <c r="Y345" s="5">
        <f t="shared" si="55"/>
        <v>175248350.64590001</v>
      </c>
    </row>
    <row r="346" spans="1:25" ht="24.9" customHeight="1" x14ac:dyDescent="0.25">
      <c r="A346" s="149"/>
      <c r="B346" s="151"/>
      <c r="C346" s="1">
        <v>11</v>
      </c>
      <c r="D346" s="4" t="s">
        <v>391</v>
      </c>
      <c r="E346" s="4">
        <v>143770329.48859999</v>
      </c>
      <c r="F346" s="4">
        <v>0</v>
      </c>
      <c r="G346" s="4">
        <v>1421607.7061999999</v>
      </c>
      <c r="H346" s="4">
        <v>4355758.1159000006</v>
      </c>
      <c r="I346" s="4">
        <v>0</v>
      </c>
      <c r="J346" s="4">
        <v>4355758.1159000006</v>
      </c>
      <c r="K346" s="4">
        <v>84921623.251599997</v>
      </c>
      <c r="L346" s="5">
        <f t="shared" si="52"/>
        <v>234469318.5623</v>
      </c>
      <c r="M346" s="8"/>
      <c r="N346" s="151"/>
      <c r="O346" s="9">
        <v>16</v>
      </c>
      <c r="P346" s="88" t="s">
        <v>68</v>
      </c>
      <c r="Q346" s="4" t="s">
        <v>742</v>
      </c>
      <c r="R346" s="4">
        <v>124698272.24159999</v>
      </c>
      <c r="S346" s="4">
        <v>-1564740.79</v>
      </c>
      <c r="T346" s="4">
        <v>1233022.3169</v>
      </c>
      <c r="U346" s="4">
        <v>3777938.8367999997</v>
      </c>
      <c r="V346" s="4">
        <v>0</v>
      </c>
      <c r="W346" s="4">
        <v>3777938.8367999997</v>
      </c>
      <c r="X346" s="4">
        <v>78148558.465900004</v>
      </c>
      <c r="Y346" s="5">
        <f t="shared" si="55"/>
        <v>206293051.07119998</v>
      </c>
    </row>
    <row r="347" spans="1:25" ht="24.9" customHeight="1" x14ac:dyDescent="0.25">
      <c r="A347" s="149"/>
      <c r="B347" s="151"/>
      <c r="C347" s="1">
        <v>12</v>
      </c>
      <c r="D347" s="4" t="s">
        <v>392</v>
      </c>
      <c r="E347" s="4">
        <v>106298540.65820001</v>
      </c>
      <c r="F347" s="4">
        <v>0</v>
      </c>
      <c r="G347" s="4">
        <v>1051084.915</v>
      </c>
      <c r="H347" s="4">
        <v>3220488.7672999999</v>
      </c>
      <c r="I347" s="4">
        <v>0</v>
      </c>
      <c r="J347" s="4">
        <v>3220488.7672999999</v>
      </c>
      <c r="K347" s="4">
        <v>64106153.553000003</v>
      </c>
      <c r="L347" s="5">
        <f t="shared" si="52"/>
        <v>174676267.89350003</v>
      </c>
      <c r="M347" s="8"/>
      <c r="N347" s="151"/>
      <c r="O347" s="9">
        <v>17</v>
      </c>
      <c r="P347" s="88" t="s">
        <v>68</v>
      </c>
      <c r="Q347" s="4" t="s">
        <v>743</v>
      </c>
      <c r="R347" s="4">
        <v>123690897.44070001</v>
      </c>
      <c r="S347" s="4">
        <v>-1564740.79</v>
      </c>
      <c r="T347" s="4">
        <v>1223061.348</v>
      </c>
      <c r="U347" s="4">
        <v>3747418.7636000002</v>
      </c>
      <c r="V347" s="4">
        <v>0</v>
      </c>
      <c r="W347" s="4">
        <v>3747418.7636000002</v>
      </c>
      <c r="X347" s="4">
        <v>72815951.863299996</v>
      </c>
      <c r="Y347" s="5">
        <f t="shared" si="55"/>
        <v>199912588.62560001</v>
      </c>
    </row>
    <row r="348" spans="1:25" ht="24.9" customHeight="1" x14ac:dyDescent="0.25">
      <c r="A348" s="149"/>
      <c r="B348" s="151"/>
      <c r="C348" s="1">
        <v>13</v>
      </c>
      <c r="D348" s="4" t="s">
        <v>393</v>
      </c>
      <c r="E348" s="4">
        <v>89733295.251000002</v>
      </c>
      <c r="F348" s="4">
        <v>0</v>
      </c>
      <c r="G348" s="4">
        <v>887286.99789999996</v>
      </c>
      <c r="H348" s="4">
        <v>2718617.4674</v>
      </c>
      <c r="I348" s="4">
        <v>0</v>
      </c>
      <c r="J348" s="4">
        <v>2718617.4674</v>
      </c>
      <c r="K348" s="4">
        <v>61450675.167499997</v>
      </c>
      <c r="L348" s="5">
        <f t="shared" si="52"/>
        <v>154789874.8838</v>
      </c>
      <c r="M348" s="8"/>
      <c r="N348" s="151"/>
      <c r="O348" s="9">
        <v>18</v>
      </c>
      <c r="P348" s="88" t="s">
        <v>68</v>
      </c>
      <c r="Q348" s="4" t="s">
        <v>744</v>
      </c>
      <c r="R348" s="4">
        <v>138498740.21150002</v>
      </c>
      <c r="S348" s="4">
        <v>-1564740.79</v>
      </c>
      <c r="T348" s="4">
        <v>1369481.9861999999</v>
      </c>
      <c r="U348" s="4">
        <v>4196046.6659000004</v>
      </c>
      <c r="V348" s="4">
        <v>0</v>
      </c>
      <c r="W348" s="4">
        <v>4196046.6659000004</v>
      </c>
      <c r="X348" s="4">
        <v>77035841.465499997</v>
      </c>
      <c r="Y348" s="5">
        <f t="shared" si="55"/>
        <v>219535369.53910002</v>
      </c>
    </row>
    <row r="349" spans="1:25" ht="24.9" customHeight="1" x14ac:dyDescent="0.25">
      <c r="A349" s="149"/>
      <c r="B349" s="151"/>
      <c r="C349" s="1">
        <v>14</v>
      </c>
      <c r="D349" s="4" t="s">
        <v>394</v>
      </c>
      <c r="E349" s="4">
        <v>123335550.8924</v>
      </c>
      <c r="F349" s="4">
        <v>0</v>
      </c>
      <c r="G349" s="4">
        <v>1219547.6647999999</v>
      </c>
      <c r="H349" s="4">
        <v>3736652.9567</v>
      </c>
      <c r="I349" s="4">
        <v>0</v>
      </c>
      <c r="J349" s="4">
        <v>3736652.9567</v>
      </c>
      <c r="K349" s="4">
        <v>78807935.707200006</v>
      </c>
      <c r="L349" s="5">
        <f t="shared" si="52"/>
        <v>207099687.2211</v>
      </c>
      <c r="M349" s="8"/>
      <c r="N349" s="151"/>
      <c r="O349" s="9">
        <v>19</v>
      </c>
      <c r="P349" s="88" t="s">
        <v>68</v>
      </c>
      <c r="Q349" s="4" t="s">
        <v>745</v>
      </c>
      <c r="R349" s="4">
        <v>127690256.9613</v>
      </c>
      <c r="S349" s="4">
        <v>-1564740.79</v>
      </c>
      <c r="T349" s="4">
        <v>1262607.2009999999</v>
      </c>
      <c r="U349" s="4">
        <v>3868585.9248000002</v>
      </c>
      <c r="V349" s="4">
        <v>0</v>
      </c>
      <c r="W349" s="4">
        <v>3868585.9248000002</v>
      </c>
      <c r="X349" s="4">
        <v>61420127.129299998</v>
      </c>
      <c r="Y349" s="5">
        <f t="shared" si="55"/>
        <v>192676836.42640001</v>
      </c>
    </row>
    <row r="350" spans="1:25" ht="24.9" customHeight="1" x14ac:dyDescent="0.25">
      <c r="A350" s="149"/>
      <c r="B350" s="151"/>
      <c r="C350" s="1">
        <v>15</v>
      </c>
      <c r="D350" s="4" t="s">
        <v>395</v>
      </c>
      <c r="E350" s="4">
        <v>138720920.44569999</v>
      </c>
      <c r="F350" s="4">
        <v>0</v>
      </c>
      <c r="G350" s="4">
        <v>1371678.9147000001</v>
      </c>
      <c r="H350" s="4">
        <v>4202777.9808</v>
      </c>
      <c r="I350" s="4">
        <v>0</v>
      </c>
      <c r="J350" s="4">
        <v>4202777.9808</v>
      </c>
      <c r="K350" s="4">
        <v>84707374.267499998</v>
      </c>
      <c r="L350" s="5">
        <f t="shared" si="52"/>
        <v>229002751.60869998</v>
      </c>
      <c r="M350" s="8"/>
      <c r="N350" s="151"/>
      <c r="O350" s="9">
        <v>20</v>
      </c>
      <c r="P350" s="88" t="s">
        <v>68</v>
      </c>
      <c r="Q350" s="4" t="s">
        <v>746</v>
      </c>
      <c r="R350" s="4">
        <v>116199996.949</v>
      </c>
      <c r="S350" s="4">
        <v>-1564740.79</v>
      </c>
      <c r="T350" s="4">
        <v>1148990.9754000001</v>
      </c>
      <c r="U350" s="4">
        <v>3520469.6377999997</v>
      </c>
      <c r="V350" s="4">
        <v>0</v>
      </c>
      <c r="W350" s="4">
        <v>3520469.6377999997</v>
      </c>
      <c r="X350" s="4">
        <v>55025975.855899997</v>
      </c>
      <c r="Y350" s="5">
        <f t="shared" si="55"/>
        <v>174330692.62809998</v>
      </c>
    </row>
    <row r="351" spans="1:25" ht="24.9" customHeight="1" x14ac:dyDescent="0.25">
      <c r="A351" s="149"/>
      <c r="B351" s="151"/>
      <c r="C351" s="1">
        <v>16</v>
      </c>
      <c r="D351" s="4" t="s">
        <v>396</v>
      </c>
      <c r="E351" s="4">
        <v>101669076.7253</v>
      </c>
      <c r="F351" s="4">
        <v>0</v>
      </c>
      <c r="G351" s="4">
        <v>1005308.5603</v>
      </c>
      <c r="H351" s="4">
        <v>3080231.5586000001</v>
      </c>
      <c r="I351" s="4">
        <v>0</v>
      </c>
      <c r="J351" s="4">
        <v>3080231.5586000001</v>
      </c>
      <c r="K351" s="4">
        <v>64589619.600299999</v>
      </c>
      <c r="L351" s="5">
        <f t="shared" si="52"/>
        <v>170344236.4445</v>
      </c>
      <c r="M351" s="8"/>
      <c r="N351" s="151"/>
      <c r="O351" s="9">
        <v>21</v>
      </c>
      <c r="P351" s="88" t="s">
        <v>68</v>
      </c>
      <c r="Q351" s="4" t="s">
        <v>747</v>
      </c>
      <c r="R351" s="4">
        <v>119784318.3985</v>
      </c>
      <c r="S351" s="4">
        <v>-1564740.79</v>
      </c>
      <c r="T351" s="4">
        <v>1184432.9127</v>
      </c>
      <c r="U351" s="4">
        <v>3629062.5394000001</v>
      </c>
      <c r="V351" s="4">
        <v>0</v>
      </c>
      <c r="W351" s="4">
        <v>3629062.5394000001</v>
      </c>
      <c r="X351" s="4">
        <v>70665729.940300003</v>
      </c>
      <c r="Y351" s="5">
        <f t="shared" si="55"/>
        <v>193698803.00089997</v>
      </c>
    </row>
    <row r="352" spans="1:25" ht="24.9" customHeight="1" x14ac:dyDescent="0.25">
      <c r="A352" s="149"/>
      <c r="B352" s="151"/>
      <c r="C352" s="1">
        <v>17</v>
      </c>
      <c r="D352" s="4" t="s">
        <v>397</v>
      </c>
      <c r="E352" s="4">
        <v>107585155.691</v>
      </c>
      <c r="F352" s="4">
        <v>0</v>
      </c>
      <c r="G352" s="4">
        <v>1063807.0244</v>
      </c>
      <c r="H352" s="4">
        <v>3259468.8814000003</v>
      </c>
      <c r="I352" s="4">
        <v>0</v>
      </c>
      <c r="J352" s="4">
        <v>3259468.8814000003</v>
      </c>
      <c r="K352" s="4">
        <v>69304503.082200006</v>
      </c>
      <c r="L352" s="5">
        <f t="shared" si="52"/>
        <v>181212934.67900002</v>
      </c>
      <c r="M352" s="8"/>
      <c r="N352" s="151"/>
      <c r="O352" s="9">
        <v>22</v>
      </c>
      <c r="P352" s="88" t="s">
        <v>68</v>
      </c>
      <c r="Q352" s="4" t="s">
        <v>748</v>
      </c>
      <c r="R352" s="4">
        <v>115251126.98119999</v>
      </c>
      <c r="S352" s="4">
        <v>-1564740.79</v>
      </c>
      <c r="T352" s="4">
        <v>1139608.5049999999</v>
      </c>
      <c r="U352" s="4">
        <v>3491722.0646000002</v>
      </c>
      <c r="V352" s="4">
        <v>0</v>
      </c>
      <c r="W352" s="4">
        <v>3491722.0646000002</v>
      </c>
      <c r="X352" s="4">
        <v>68231951.454999998</v>
      </c>
      <c r="Y352" s="5">
        <f t="shared" si="55"/>
        <v>186549668.21579999</v>
      </c>
    </row>
    <row r="353" spans="1:25" ht="24.9" customHeight="1" x14ac:dyDescent="0.25">
      <c r="A353" s="149"/>
      <c r="B353" s="151"/>
      <c r="C353" s="1">
        <v>18</v>
      </c>
      <c r="D353" s="4" t="s">
        <v>398</v>
      </c>
      <c r="E353" s="4">
        <v>112209436.6128</v>
      </c>
      <c r="F353" s="4">
        <v>0</v>
      </c>
      <c r="G353" s="4">
        <v>1109532.1292000001</v>
      </c>
      <c r="H353" s="4">
        <v>3399569.0622999999</v>
      </c>
      <c r="I353" s="4">
        <v>0</v>
      </c>
      <c r="J353" s="4">
        <v>3399569.0622999999</v>
      </c>
      <c r="K353" s="4">
        <v>73526079.684200004</v>
      </c>
      <c r="L353" s="5">
        <f t="shared" si="52"/>
        <v>190244617.4885</v>
      </c>
      <c r="M353" s="8"/>
      <c r="N353" s="152"/>
      <c r="O353" s="9">
        <v>23</v>
      </c>
      <c r="P353" s="88" t="s">
        <v>68</v>
      </c>
      <c r="Q353" s="4" t="s">
        <v>749</v>
      </c>
      <c r="R353" s="4">
        <v>108047906.17699999</v>
      </c>
      <c r="S353" s="4">
        <v>-1564740.79</v>
      </c>
      <c r="T353" s="4">
        <v>1068382.7227</v>
      </c>
      <c r="U353" s="4">
        <v>3273488.6669999999</v>
      </c>
      <c r="V353" s="4">
        <v>0</v>
      </c>
      <c r="W353" s="4">
        <v>3273488.6669999999</v>
      </c>
      <c r="X353" s="4">
        <v>61582922.617200002</v>
      </c>
      <c r="Y353" s="5">
        <f t="shared" si="55"/>
        <v>172407959.39389998</v>
      </c>
    </row>
    <row r="354" spans="1:25" ht="24.9" customHeight="1" x14ac:dyDescent="0.25">
      <c r="A354" s="149"/>
      <c r="B354" s="151"/>
      <c r="C354" s="1">
        <v>19</v>
      </c>
      <c r="D354" s="4" t="s">
        <v>399</v>
      </c>
      <c r="E354" s="4">
        <v>115928796.95529999</v>
      </c>
      <c r="F354" s="4">
        <v>0</v>
      </c>
      <c r="G354" s="4">
        <v>1146309.3373</v>
      </c>
      <c r="H354" s="4">
        <v>3512253.1888000001</v>
      </c>
      <c r="I354" s="4">
        <v>0</v>
      </c>
      <c r="J354" s="4">
        <v>3512253.1888000001</v>
      </c>
      <c r="K354" s="4">
        <v>70909824.045900002</v>
      </c>
      <c r="L354" s="5">
        <f t="shared" si="52"/>
        <v>191497183.5273</v>
      </c>
      <c r="M354" s="8"/>
      <c r="N354" s="1"/>
      <c r="O354" s="157"/>
      <c r="P354" s="158"/>
      <c r="Q354" s="11"/>
      <c r="R354" s="11">
        <f>SUM(R331:R353)</f>
        <v>2854858454.3006001</v>
      </c>
      <c r="S354" s="11">
        <f t="shared" ref="S354:Y354" si="57">SUM(S331:S353)</f>
        <v>-35989038.169999987</v>
      </c>
      <c r="T354" s="11">
        <f t="shared" si="57"/>
        <v>28228973.204000007</v>
      </c>
      <c r="U354" s="11">
        <f t="shared" si="57"/>
        <v>86492622.82540001</v>
      </c>
      <c r="V354" s="11">
        <f t="shared" si="57"/>
        <v>0</v>
      </c>
      <c r="W354" s="11">
        <f t="shared" si="57"/>
        <v>86492622.82540001</v>
      </c>
      <c r="X354" s="11">
        <f t="shared" si="57"/>
        <v>1564265167.6759002</v>
      </c>
      <c r="Y354" s="11">
        <f t="shared" si="57"/>
        <v>4497856179.8359003</v>
      </c>
    </row>
    <row r="355" spans="1:25" ht="24.9" customHeight="1" x14ac:dyDescent="0.25">
      <c r="A355" s="149"/>
      <c r="B355" s="151"/>
      <c r="C355" s="1">
        <v>20</v>
      </c>
      <c r="D355" s="4" t="s">
        <v>400</v>
      </c>
      <c r="E355" s="4">
        <v>116931196.78299999</v>
      </c>
      <c r="F355" s="4">
        <v>0</v>
      </c>
      <c r="G355" s="4">
        <v>1156221.1133999999</v>
      </c>
      <c r="H355" s="4">
        <v>3542622.5369000002</v>
      </c>
      <c r="I355" s="4">
        <v>0</v>
      </c>
      <c r="J355" s="4">
        <v>3542622.5369000002</v>
      </c>
      <c r="K355" s="4">
        <v>71866071.807899997</v>
      </c>
      <c r="L355" s="5">
        <f t="shared" si="52"/>
        <v>193496112.24119997</v>
      </c>
      <c r="M355" s="8"/>
      <c r="N355" s="150">
        <v>34</v>
      </c>
      <c r="O355" s="9">
        <v>1</v>
      </c>
      <c r="P355" s="88" t="s">
        <v>69</v>
      </c>
      <c r="Q355" s="4" t="s">
        <v>750</v>
      </c>
      <c r="R355" s="4">
        <v>107245378.5306</v>
      </c>
      <c r="S355" s="4">
        <v>0</v>
      </c>
      <c r="T355" s="4">
        <v>1060447.2919000001</v>
      </c>
      <c r="U355" s="4">
        <v>3249174.7747</v>
      </c>
      <c r="V355" s="4">
        <v>0</v>
      </c>
      <c r="W355" s="4">
        <v>3249174.7747</v>
      </c>
      <c r="X355" s="4">
        <v>60323084.278800003</v>
      </c>
      <c r="Y355" s="5">
        <f t="shared" ref="Y355" si="58">R355+S355+T355+W355+X355</f>
        <v>171878084.87599999</v>
      </c>
    </row>
    <row r="356" spans="1:25" ht="24.9" customHeight="1" x14ac:dyDescent="0.25">
      <c r="A356" s="149"/>
      <c r="B356" s="151"/>
      <c r="C356" s="1">
        <v>21</v>
      </c>
      <c r="D356" s="4" t="s">
        <v>401</v>
      </c>
      <c r="E356" s="4">
        <v>109541085.3971</v>
      </c>
      <c r="F356" s="4">
        <v>0</v>
      </c>
      <c r="G356" s="4">
        <v>1083147.3483</v>
      </c>
      <c r="H356" s="4">
        <v>3318726.9823000003</v>
      </c>
      <c r="I356" s="4">
        <v>0</v>
      </c>
      <c r="J356" s="4">
        <v>3318726.9823000003</v>
      </c>
      <c r="K356" s="4">
        <v>69293115.833000004</v>
      </c>
      <c r="L356" s="5">
        <f t="shared" si="52"/>
        <v>183236075.5607</v>
      </c>
      <c r="M356" s="8"/>
      <c r="N356" s="151"/>
      <c r="O356" s="9">
        <v>2</v>
      </c>
      <c r="P356" s="88" t="s">
        <v>69</v>
      </c>
      <c r="Q356" s="4" t="s">
        <v>751</v>
      </c>
      <c r="R356" s="4">
        <v>183521540.0508</v>
      </c>
      <c r="S356" s="4">
        <v>0</v>
      </c>
      <c r="T356" s="4">
        <v>1814669.5253999999</v>
      </c>
      <c r="U356" s="4">
        <v>5560086.2873</v>
      </c>
      <c r="V356" s="4">
        <v>0</v>
      </c>
      <c r="W356" s="4">
        <v>5560086.2873</v>
      </c>
      <c r="X356" s="4">
        <v>77476217.833700001</v>
      </c>
      <c r="Y356" s="5">
        <f t="shared" ref="Y356:Y370" si="59">R356+S356+T356+W356+X356</f>
        <v>268372513.6972</v>
      </c>
    </row>
    <row r="357" spans="1:25" ht="24.9" customHeight="1" x14ac:dyDescent="0.25">
      <c r="A357" s="149"/>
      <c r="B357" s="151"/>
      <c r="C357" s="1">
        <v>22</v>
      </c>
      <c r="D357" s="4" t="s">
        <v>402</v>
      </c>
      <c r="E357" s="4">
        <v>100477559.4665</v>
      </c>
      <c r="F357" s="4">
        <v>0</v>
      </c>
      <c r="G357" s="4">
        <v>993526.78220000002</v>
      </c>
      <c r="H357" s="4">
        <v>3044132.5874999999</v>
      </c>
      <c r="I357" s="4">
        <v>0</v>
      </c>
      <c r="J357" s="4">
        <v>3044132.5874999999</v>
      </c>
      <c r="K357" s="4">
        <v>64655412.595399998</v>
      </c>
      <c r="L357" s="5">
        <f t="shared" si="52"/>
        <v>169170631.4316</v>
      </c>
      <c r="M357" s="8"/>
      <c r="N357" s="151"/>
      <c r="O357" s="9">
        <v>3</v>
      </c>
      <c r="P357" s="88" t="s">
        <v>69</v>
      </c>
      <c r="Q357" s="4" t="s">
        <v>752</v>
      </c>
      <c r="R357" s="4">
        <v>126045539.89330001</v>
      </c>
      <c r="S357" s="4">
        <v>0</v>
      </c>
      <c r="T357" s="4">
        <v>1246344.1621000001</v>
      </c>
      <c r="U357" s="4">
        <v>3818756.5216999999</v>
      </c>
      <c r="V357" s="4">
        <v>0</v>
      </c>
      <c r="W357" s="4">
        <v>3818756.5216999999</v>
      </c>
      <c r="X357" s="4">
        <v>66957211.284400001</v>
      </c>
      <c r="Y357" s="5">
        <f t="shared" si="59"/>
        <v>198067851.86150002</v>
      </c>
    </row>
    <row r="358" spans="1:25" ht="24.9" customHeight="1" x14ac:dyDescent="0.25">
      <c r="A358" s="149"/>
      <c r="B358" s="151"/>
      <c r="C358" s="1">
        <v>23</v>
      </c>
      <c r="D358" s="4" t="s">
        <v>403</v>
      </c>
      <c r="E358" s="4">
        <v>123307919.64049999</v>
      </c>
      <c r="F358" s="4">
        <v>0</v>
      </c>
      <c r="G358" s="4">
        <v>1219274.4457</v>
      </c>
      <c r="H358" s="4">
        <v>3735815.8225999996</v>
      </c>
      <c r="I358" s="4">
        <v>0</v>
      </c>
      <c r="J358" s="4">
        <v>3735815.8225999996</v>
      </c>
      <c r="K358" s="4">
        <v>73596511.929000005</v>
      </c>
      <c r="L358" s="5">
        <f t="shared" si="52"/>
        <v>201859521.83780003</v>
      </c>
      <c r="M358" s="8"/>
      <c r="N358" s="151"/>
      <c r="O358" s="9">
        <v>4</v>
      </c>
      <c r="P358" s="88" t="s">
        <v>69</v>
      </c>
      <c r="Q358" s="4" t="s">
        <v>753</v>
      </c>
      <c r="R358" s="4">
        <v>150499128.4253</v>
      </c>
      <c r="S358" s="4">
        <v>0</v>
      </c>
      <c r="T358" s="4">
        <v>1488142.3831</v>
      </c>
      <c r="U358" s="4">
        <v>4559618.1243000003</v>
      </c>
      <c r="V358" s="4">
        <v>0</v>
      </c>
      <c r="W358" s="4">
        <v>4559618.1243000003</v>
      </c>
      <c r="X358" s="4">
        <v>60443985.936499998</v>
      </c>
      <c r="Y358" s="5">
        <f t="shared" si="59"/>
        <v>216990874.86919999</v>
      </c>
    </row>
    <row r="359" spans="1:25" ht="24.9" customHeight="1" x14ac:dyDescent="0.25">
      <c r="A359" s="149"/>
      <c r="B359" s="151"/>
      <c r="C359" s="1">
        <v>24</v>
      </c>
      <c r="D359" s="4" t="s">
        <v>404</v>
      </c>
      <c r="E359" s="4">
        <v>91187249.330300003</v>
      </c>
      <c r="F359" s="4">
        <v>0</v>
      </c>
      <c r="G359" s="4">
        <v>901663.76340000005</v>
      </c>
      <c r="H359" s="4">
        <v>2762667.3928</v>
      </c>
      <c r="I359" s="4">
        <v>0</v>
      </c>
      <c r="J359" s="4">
        <v>2762667.3928</v>
      </c>
      <c r="K359" s="4">
        <v>57541193.542199999</v>
      </c>
      <c r="L359" s="5">
        <f t="shared" si="52"/>
        <v>152392774.02869999</v>
      </c>
      <c r="M359" s="8"/>
      <c r="N359" s="151"/>
      <c r="O359" s="9">
        <v>5</v>
      </c>
      <c r="P359" s="88" t="s">
        <v>69</v>
      </c>
      <c r="Q359" s="4" t="s">
        <v>754</v>
      </c>
      <c r="R359" s="4">
        <v>162591051.16439998</v>
      </c>
      <c r="S359" s="4">
        <v>0</v>
      </c>
      <c r="T359" s="4">
        <v>1607707.8777000001</v>
      </c>
      <c r="U359" s="4">
        <v>4925962.7712000003</v>
      </c>
      <c r="V359" s="4">
        <v>0</v>
      </c>
      <c r="W359" s="4">
        <v>4925962.7712000003</v>
      </c>
      <c r="X359" s="4">
        <v>82511068.958499998</v>
      </c>
      <c r="Y359" s="5">
        <f t="shared" si="59"/>
        <v>251635790.77179998</v>
      </c>
    </row>
    <row r="360" spans="1:25" ht="24.9" customHeight="1" x14ac:dyDescent="0.25">
      <c r="A360" s="149"/>
      <c r="B360" s="151"/>
      <c r="C360" s="1">
        <v>25</v>
      </c>
      <c r="D360" s="4" t="s">
        <v>405</v>
      </c>
      <c r="E360" s="4">
        <v>114450886.89619999</v>
      </c>
      <c r="F360" s="4">
        <v>0</v>
      </c>
      <c r="G360" s="4">
        <v>1131695.6939000001</v>
      </c>
      <c r="H360" s="4">
        <v>3467477.4777000002</v>
      </c>
      <c r="I360" s="4">
        <v>0</v>
      </c>
      <c r="J360" s="4">
        <v>3467477.4777000002</v>
      </c>
      <c r="K360" s="4">
        <v>64996327.153300002</v>
      </c>
      <c r="L360" s="5">
        <f t="shared" si="52"/>
        <v>184046387.22109997</v>
      </c>
      <c r="M360" s="8"/>
      <c r="N360" s="151"/>
      <c r="O360" s="9">
        <v>6</v>
      </c>
      <c r="P360" s="88" t="s">
        <v>69</v>
      </c>
      <c r="Q360" s="4" t="s">
        <v>755</v>
      </c>
      <c r="R360" s="4">
        <v>112635027.2931</v>
      </c>
      <c r="S360" s="4">
        <v>-1E-4</v>
      </c>
      <c r="T360" s="4">
        <v>1113740.3896999999</v>
      </c>
      <c r="U360" s="4">
        <v>3412463.0304999999</v>
      </c>
      <c r="V360" s="4">
        <v>0</v>
      </c>
      <c r="W360" s="4">
        <v>3412463.0304999999</v>
      </c>
      <c r="X360" s="4">
        <v>59920031.892200001</v>
      </c>
      <c r="Y360" s="5">
        <f t="shared" si="59"/>
        <v>177081262.6054</v>
      </c>
    </row>
    <row r="361" spans="1:25" ht="24.9" customHeight="1" x14ac:dyDescent="0.25">
      <c r="A361" s="149"/>
      <c r="B361" s="151"/>
      <c r="C361" s="1">
        <v>26</v>
      </c>
      <c r="D361" s="4" t="s">
        <v>406</v>
      </c>
      <c r="E361" s="4">
        <v>104092501.5684</v>
      </c>
      <c r="F361" s="4">
        <v>0</v>
      </c>
      <c r="G361" s="4">
        <v>1029271.4979</v>
      </c>
      <c r="H361" s="4">
        <v>3153653.1920000003</v>
      </c>
      <c r="I361" s="4">
        <v>0</v>
      </c>
      <c r="J361" s="4">
        <v>3153653.1920000003</v>
      </c>
      <c r="K361" s="4">
        <v>65123976.810400002</v>
      </c>
      <c r="L361" s="5">
        <f t="shared" si="52"/>
        <v>173399403.06869999</v>
      </c>
      <c r="M361" s="8"/>
      <c r="N361" s="151"/>
      <c r="O361" s="9">
        <v>7</v>
      </c>
      <c r="P361" s="88" t="s">
        <v>69</v>
      </c>
      <c r="Q361" s="4" t="s">
        <v>756</v>
      </c>
      <c r="R361" s="4">
        <v>108335534.85780001</v>
      </c>
      <c r="S361" s="4">
        <v>0</v>
      </c>
      <c r="T361" s="4">
        <v>1071226.8084</v>
      </c>
      <c r="U361" s="4">
        <v>3282202.85</v>
      </c>
      <c r="V361" s="4">
        <v>0</v>
      </c>
      <c r="W361" s="4">
        <v>3282202.85</v>
      </c>
      <c r="X361" s="4">
        <v>67763316.057600006</v>
      </c>
      <c r="Y361" s="5">
        <f t="shared" si="59"/>
        <v>180452280.57380003</v>
      </c>
    </row>
    <row r="362" spans="1:25" ht="24.9" customHeight="1" x14ac:dyDescent="0.25">
      <c r="A362" s="149"/>
      <c r="B362" s="152"/>
      <c r="C362" s="1">
        <v>27</v>
      </c>
      <c r="D362" s="4" t="s">
        <v>407</v>
      </c>
      <c r="E362" s="4">
        <v>96454677.647799999</v>
      </c>
      <c r="F362" s="4">
        <v>0</v>
      </c>
      <c r="G362" s="4">
        <v>953748.33970000001</v>
      </c>
      <c r="H362" s="4">
        <v>2922252.7796</v>
      </c>
      <c r="I362" s="4">
        <v>0</v>
      </c>
      <c r="J362" s="4">
        <v>2922252.7796</v>
      </c>
      <c r="K362" s="4">
        <v>60063258.3543</v>
      </c>
      <c r="L362" s="5">
        <f t="shared" si="52"/>
        <v>160393937.1214</v>
      </c>
      <c r="M362" s="8"/>
      <c r="N362" s="151"/>
      <c r="O362" s="9">
        <v>8</v>
      </c>
      <c r="P362" s="88" t="s">
        <v>69</v>
      </c>
      <c r="Q362" s="4" t="s">
        <v>757</v>
      </c>
      <c r="R362" s="4">
        <v>168151565.94760001</v>
      </c>
      <c r="S362" s="4">
        <v>0</v>
      </c>
      <c r="T362" s="4">
        <v>1662690.5064999999</v>
      </c>
      <c r="U362" s="4">
        <v>5094427.6936000008</v>
      </c>
      <c r="V362" s="4">
        <v>0</v>
      </c>
      <c r="W362" s="4">
        <v>5094427.6936000008</v>
      </c>
      <c r="X362" s="4">
        <v>75635841.554199994</v>
      </c>
      <c r="Y362" s="5">
        <f t="shared" si="59"/>
        <v>250544525.70190001</v>
      </c>
    </row>
    <row r="363" spans="1:25" ht="24.9" customHeight="1" x14ac:dyDescent="0.25">
      <c r="A363" s="1"/>
      <c r="B363" s="156" t="s">
        <v>838</v>
      </c>
      <c r="C363" s="157"/>
      <c r="D363" s="11"/>
      <c r="E363" s="11">
        <f>SUM(E336:E362)</f>
        <v>3016038045.0238996</v>
      </c>
      <c r="F363" s="11">
        <f t="shared" ref="F363:L363" si="60">SUM(F336:F362)</f>
        <v>0</v>
      </c>
      <c r="G363" s="11">
        <f t="shared" si="60"/>
        <v>29822724.4956</v>
      </c>
      <c r="H363" s="11">
        <f t="shared" si="60"/>
        <v>91375823.085600019</v>
      </c>
      <c r="I363" s="11">
        <f t="shared" si="60"/>
        <v>0</v>
      </c>
      <c r="J363" s="11">
        <f t="shared" si="60"/>
        <v>91375823.085600019</v>
      </c>
      <c r="K363" s="11">
        <f t="shared" si="60"/>
        <v>1869578304.7583003</v>
      </c>
      <c r="L363" s="11">
        <f t="shared" si="60"/>
        <v>5006814897.3633995</v>
      </c>
      <c r="M363" s="8"/>
      <c r="N363" s="151"/>
      <c r="O363" s="9">
        <v>9</v>
      </c>
      <c r="P363" s="88" t="s">
        <v>69</v>
      </c>
      <c r="Q363" s="4" t="s">
        <v>758</v>
      </c>
      <c r="R363" s="4">
        <v>119696888.8327</v>
      </c>
      <c r="S363" s="4">
        <v>0</v>
      </c>
      <c r="T363" s="4">
        <v>1183568.405</v>
      </c>
      <c r="U363" s="4">
        <v>3626413.7171999998</v>
      </c>
      <c r="V363" s="4">
        <v>0</v>
      </c>
      <c r="W363" s="4">
        <v>3626413.7171999998</v>
      </c>
      <c r="X363" s="4">
        <v>60971173.397200003</v>
      </c>
      <c r="Y363" s="5">
        <f t="shared" si="59"/>
        <v>185478044.35210001</v>
      </c>
    </row>
    <row r="364" spans="1:25" ht="24.9" customHeight="1" x14ac:dyDescent="0.25">
      <c r="A364" s="149">
        <v>18</v>
      </c>
      <c r="B364" s="150" t="s">
        <v>925</v>
      </c>
      <c r="C364" s="1">
        <v>1</v>
      </c>
      <c r="D364" s="4" t="s">
        <v>408</v>
      </c>
      <c r="E364" s="4">
        <v>180590964.59190002</v>
      </c>
      <c r="F364" s="4">
        <v>0</v>
      </c>
      <c r="G364" s="4">
        <v>1785691.8589999999</v>
      </c>
      <c r="H364" s="4">
        <v>5471299.6936000008</v>
      </c>
      <c r="I364" s="4">
        <v>0</v>
      </c>
      <c r="J364" s="4">
        <v>5471299.6936000008</v>
      </c>
      <c r="K364" s="4">
        <v>81755797.221699998</v>
      </c>
      <c r="L364" s="5">
        <f t="shared" si="52"/>
        <v>269603753.36620003</v>
      </c>
      <c r="M364" s="8"/>
      <c r="N364" s="151"/>
      <c r="O364" s="9">
        <v>10</v>
      </c>
      <c r="P364" s="88" t="s">
        <v>69</v>
      </c>
      <c r="Q364" s="4" t="s">
        <v>759</v>
      </c>
      <c r="R364" s="4">
        <v>110515863.9824</v>
      </c>
      <c r="S364" s="4">
        <v>0</v>
      </c>
      <c r="T364" s="4">
        <v>1092786.0042999999</v>
      </c>
      <c r="U364" s="4">
        <v>3348259.4995999997</v>
      </c>
      <c r="V364" s="4">
        <v>0</v>
      </c>
      <c r="W364" s="4">
        <v>3348259.4995999997</v>
      </c>
      <c r="X364" s="4">
        <v>61682384.427500002</v>
      </c>
      <c r="Y364" s="5">
        <f t="shared" si="59"/>
        <v>176639293.9138</v>
      </c>
    </row>
    <row r="365" spans="1:25" ht="24.9" customHeight="1" x14ac:dyDescent="0.25">
      <c r="A365" s="149"/>
      <c r="B365" s="151"/>
      <c r="C365" s="1">
        <v>2</v>
      </c>
      <c r="D365" s="4" t="s">
        <v>409</v>
      </c>
      <c r="E365" s="4">
        <v>183629649.47059998</v>
      </c>
      <c r="F365" s="4">
        <v>0</v>
      </c>
      <c r="G365" s="4">
        <v>1815738.5164000001</v>
      </c>
      <c r="H365" s="4">
        <v>5563361.6396000003</v>
      </c>
      <c r="I365" s="4">
        <v>0</v>
      </c>
      <c r="J365" s="4">
        <v>5563361.6396000003</v>
      </c>
      <c r="K365" s="4">
        <v>98047576.757499993</v>
      </c>
      <c r="L365" s="5">
        <f t="shared" si="52"/>
        <v>289056326.38409996</v>
      </c>
      <c r="M365" s="8"/>
      <c r="N365" s="151"/>
      <c r="O365" s="9">
        <v>11</v>
      </c>
      <c r="P365" s="88" t="s">
        <v>69</v>
      </c>
      <c r="Q365" s="4" t="s">
        <v>760</v>
      </c>
      <c r="R365" s="4">
        <v>164924815.7568</v>
      </c>
      <c r="S365" s="4">
        <v>0</v>
      </c>
      <c r="T365" s="4">
        <v>1630784.2505000001</v>
      </c>
      <c r="U365" s="4">
        <v>4996668.0001999997</v>
      </c>
      <c r="V365" s="4">
        <v>0</v>
      </c>
      <c r="W365" s="4">
        <v>4996668.0001999997</v>
      </c>
      <c r="X365" s="4">
        <v>79655540.504600003</v>
      </c>
      <c r="Y365" s="5">
        <f t="shared" si="59"/>
        <v>251207808.51209998</v>
      </c>
    </row>
    <row r="366" spans="1:25" ht="24.9" customHeight="1" x14ac:dyDescent="0.25">
      <c r="A366" s="149"/>
      <c r="B366" s="151"/>
      <c r="C366" s="1">
        <v>3</v>
      </c>
      <c r="D366" s="4" t="s">
        <v>410</v>
      </c>
      <c r="E366" s="4">
        <v>151968199.22150001</v>
      </c>
      <c r="F366" s="4">
        <v>0</v>
      </c>
      <c r="G366" s="4">
        <v>1502668.6235</v>
      </c>
      <c r="H366" s="4">
        <v>4604126.0352999996</v>
      </c>
      <c r="I366" s="4">
        <v>0</v>
      </c>
      <c r="J366" s="4">
        <v>4604126.0352999996</v>
      </c>
      <c r="K366" s="4">
        <v>86544627.531499997</v>
      </c>
      <c r="L366" s="5">
        <f t="shared" si="52"/>
        <v>244619621.41179997</v>
      </c>
      <c r="M366" s="8"/>
      <c r="N366" s="151"/>
      <c r="O366" s="9">
        <v>12</v>
      </c>
      <c r="P366" s="88" t="s">
        <v>69</v>
      </c>
      <c r="Q366" s="4" t="s">
        <v>761</v>
      </c>
      <c r="R366" s="4">
        <v>130543323.64820001</v>
      </c>
      <c r="S366" s="4">
        <v>0</v>
      </c>
      <c r="T366" s="4">
        <v>1290818.4571</v>
      </c>
      <c r="U366" s="4">
        <v>3955024.2631000001</v>
      </c>
      <c r="V366" s="4">
        <v>0</v>
      </c>
      <c r="W366" s="4">
        <v>3955024.2631000001</v>
      </c>
      <c r="X366" s="4">
        <v>67131253.438099995</v>
      </c>
      <c r="Y366" s="5">
        <f t="shared" si="59"/>
        <v>202920419.80650002</v>
      </c>
    </row>
    <row r="367" spans="1:25" ht="24.9" customHeight="1" x14ac:dyDescent="0.25">
      <c r="A367" s="149"/>
      <c r="B367" s="151"/>
      <c r="C367" s="1">
        <v>4</v>
      </c>
      <c r="D367" s="4" t="s">
        <v>848</v>
      </c>
      <c r="E367" s="4">
        <v>117013339.33299999</v>
      </c>
      <c r="F367" s="4">
        <v>0</v>
      </c>
      <c r="G367" s="4">
        <v>1157033.3428</v>
      </c>
      <c r="H367" s="4">
        <v>3545111.1803000001</v>
      </c>
      <c r="I367" s="4">
        <v>0</v>
      </c>
      <c r="J367" s="4">
        <v>3545111.1803000001</v>
      </c>
      <c r="K367" s="4">
        <v>61863959.954300001</v>
      </c>
      <c r="L367" s="5">
        <f t="shared" si="52"/>
        <v>183579443.81040001</v>
      </c>
      <c r="M367" s="8"/>
      <c r="N367" s="151"/>
      <c r="O367" s="9">
        <v>13</v>
      </c>
      <c r="P367" s="88" t="s">
        <v>69</v>
      </c>
      <c r="Q367" s="4" t="s">
        <v>762</v>
      </c>
      <c r="R367" s="4">
        <v>112200245.0253</v>
      </c>
      <c r="S367" s="4">
        <v>0</v>
      </c>
      <c r="T367" s="4">
        <v>1109441.2423</v>
      </c>
      <c r="U367" s="4">
        <v>3399290.5881000003</v>
      </c>
      <c r="V367" s="4">
        <v>0</v>
      </c>
      <c r="W367" s="4">
        <v>3399290.5881000003</v>
      </c>
      <c r="X367" s="4">
        <v>63886730.929899998</v>
      </c>
      <c r="Y367" s="5">
        <f t="shared" si="59"/>
        <v>180595707.78560001</v>
      </c>
    </row>
    <row r="368" spans="1:25" ht="24.9" customHeight="1" x14ac:dyDescent="0.25">
      <c r="A368" s="149"/>
      <c r="B368" s="151"/>
      <c r="C368" s="1">
        <v>5</v>
      </c>
      <c r="D368" s="4" t="s">
        <v>411</v>
      </c>
      <c r="E368" s="4">
        <v>192364647.46430001</v>
      </c>
      <c r="F368" s="4">
        <v>0</v>
      </c>
      <c r="G368" s="4">
        <v>1902110.5829</v>
      </c>
      <c r="H368" s="4">
        <v>5828002.7413999997</v>
      </c>
      <c r="I368" s="4">
        <v>0</v>
      </c>
      <c r="J368" s="4">
        <v>5828002.7413999997</v>
      </c>
      <c r="K368" s="4">
        <v>106760790.5248</v>
      </c>
      <c r="L368" s="5">
        <f t="shared" si="52"/>
        <v>306855551.31340003</v>
      </c>
      <c r="M368" s="8"/>
      <c r="N368" s="151"/>
      <c r="O368" s="9">
        <v>14</v>
      </c>
      <c r="P368" s="88" t="s">
        <v>69</v>
      </c>
      <c r="Q368" s="4" t="s">
        <v>763</v>
      </c>
      <c r="R368" s="4">
        <v>160710916.02170002</v>
      </c>
      <c r="S368" s="4">
        <v>0</v>
      </c>
      <c r="T368" s="4">
        <v>1589117.0138999999</v>
      </c>
      <c r="U368" s="4">
        <v>4869000.9911000002</v>
      </c>
      <c r="V368" s="4">
        <v>0</v>
      </c>
      <c r="W368" s="4">
        <v>4869000.9911000002</v>
      </c>
      <c r="X368" s="4">
        <v>82060780.575399995</v>
      </c>
      <c r="Y368" s="5">
        <f t="shared" si="59"/>
        <v>249229814.60210004</v>
      </c>
    </row>
    <row r="369" spans="1:25" ht="24.9" customHeight="1" x14ac:dyDescent="0.25">
      <c r="A369" s="149"/>
      <c r="B369" s="151"/>
      <c r="C369" s="1">
        <v>6</v>
      </c>
      <c r="D369" s="4" t="s">
        <v>412</v>
      </c>
      <c r="E369" s="4">
        <v>128866961.54980001</v>
      </c>
      <c r="F369" s="4">
        <v>0</v>
      </c>
      <c r="G369" s="4">
        <v>1274242.5107</v>
      </c>
      <c r="H369" s="4">
        <v>3904236.1217999998</v>
      </c>
      <c r="I369" s="4">
        <v>0</v>
      </c>
      <c r="J369" s="4">
        <v>3904236.1217999998</v>
      </c>
      <c r="K369" s="4">
        <v>73540529.584000006</v>
      </c>
      <c r="L369" s="5">
        <f t="shared" si="52"/>
        <v>207585969.76630002</v>
      </c>
      <c r="M369" s="8"/>
      <c r="N369" s="151"/>
      <c r="O369" s="9">
        <v>15</v>
      </c>
      <c r="P369" s="88" t="s">
        <v>69</v>
      </c>
      <c r="Q369" s="4" t="s">
        <v>764</v>
      </c>
      <c r="R369" s="4">
        <v>106537402.84979999</v>
      </c>
      <c r="S369" s="4">
        <v>0</v>
      </c>
      <c r="T369" s="4">
        <v>1053446.7955</v>
      </c>
      <c r="U369" s="4">
        <v>3227725.4893999998</v>
      </c>
      <c r="V369" s="4">
        <v>0</v>
      </c>
      <c r="W369" s="4">
        <v>3227725.4893999998</v>
      </c>
      <c r="X369" s="4">
        <v>60672996.169399999</v>
      </c>
      <c r="Y369" s="5">
        <f t="shared" si="59"/>
        <v>171491571.30409998</v>
      </c>
    </row>
    <row r="370" spans="1:25" ht="24.9" customHeight="1" x14ac:dyDescent="0.25">
      <c r="A370" s="149"/>
      <c r="B370" s="151"/>
      <c r="C370" s="1">
        <v>7</v>
      </c>
      <c r="D370" s="4" t="s">
        <v>413</v>
      </c>
      <c r="E370" s="4">
        <v>112371737.0061</v>
      </c>
      <c r="F370" s="4">
        <v>0</v>
      </c>
      <c r="G370" s="4">
        <v>1111136.9631000001</v>
      </c>
      <c r="H370" s="4">
        <v>3404486.2190999999</v>
      </c>
      <c r="I370" s="4">
        <v>0</v>
      </c>
      <c r="J370" s="4">
        <v>3404486.2190999999</v>
      </c>
      <c r="K370" s="4">
        <v>68121183.0713</v>
      </c>
      <c r="L370" s="5">
        <f t="shared" si="52"/>
        <v>185008543.25959998</v>
      </c>
      <c r="M370" s="8"/>
      <c r="N370" s="152"/>
      <c r="O370" s="9">
        <v>16</v>
      </c>
      <c r="P370" s="88" t="s">
        <v>69</v>
      </c>
      <c r="Q370" s="4" t="s">
        <v>765</v>
      </c>
      <c r="R370" s="4">
        <v>115571740.32269999</v>
      </c>
      <c r="S370" s="4">
        <v>0</v>
      </c>
      <c r="T370" s="4">
        <v>1142778.7448</v>
      </c>
      <c r="U370" s="4">
        <v>3501435.5720000002</v>
      </c>
      <c r="V370" s="4">
        <v>0</v>
      </c>
      <c r="W370" s="4">
        <v>3501435.5720000002</v>
      </c>
      <c r="X370" s="4">
        <v>66008555.021700002</v>
      </c>
      <c r="Y370" s="5">
        <f t="shared" si="59"/>
        <v>186224509.66119999</v>
      </c>
    </row>
    <row r="371" spans="1:25" ht="24.9" customHeight="1" x14ac:dyDescent="0.25">
      <c r="A371" s="149"/>
      <c r="B371" s="151"/>
      <c r="C371" s="1">
        <v>8</v>
      </c>
      <c r="D371" s="4" t="s">
        <v>414</v>
      </c>
      <c r="E371" s="4">
        <v>149727971.77430001</v>
      </c>
      <c r="F371" s="4">
        <v>0</v>
      </c>
      <c r="G371" s="4">
        <v>1480517.1503000001</v>
      </c>
      <c r="H371" s="4">
        <v>4536254.6676999992</v>
      </c>
      <c r="I371" s="4">
        <v>0</v>
      </c>
      <c r="J371" s="4">
        <v>4536254.6676999992</v>
      </c>
      <c r="K371" s="4">
        <v>85463260.612100005</v>
      </c>
      <c r="L371" s="5">
        <f t="shared" si="52"/>
        <v>241208004.2044</v>
      </c>
      <c r="M371" s="8"/>
      <c r="N371" s="1"/>
      <c r="O371" s="157"/>
      <c r="P371" s="158"/>
      <c r="Q371" s="11"/>
      <c r="R371" s="11">
        <f>SUM(R355:R370)</f>
        <v>2139725962.6025</v>
      </c>
      <c r="S371" s="11">
        <f t="shared" ref="S371:Y371" si="61">SUM(S355:S370)</f>
        <v>-1E-4</v>
      </c>
      <c r="T371" s="11">
        <f t="shared" si="61"/>
        <v>21157709.858200002</v>
      </c>
      <c r="U371" s="11">
        <f t="shared" si="61"/>
        <v>64826510.173999995</v>
      </c>
      <c r="V371" s="11">
        <f t="shared" si="61"/>
        <v>0</v>
      </c>
      <c r="W371" s="11">
        <f t="shared" si="61"/>
        <v>64826510.173999995</v>
      </c>
      <c r="X371" s="11">
        <f t="shared" si="61"/>
        <v>1093100172.2597001</v>
      </c>
      <c r="Y371" s="11">
        <f t="shared" si="61"/>
        <v>3318810354.8943005</v>
      </c>
    </row>
    <row r="372" spans="1:25" ht="24.9" customHeight="1" x14ac:dyDescent="0.25">
      <c r="A372" s="149"/>
      <c r="B372" s="151"/>
      <c r="C372" s="1">
        <v>9</v>
      </c>
      <c r="D372" s="4" t="s">
        <v>415</v>
      </c>
      <c r="E372" s="4">
        <v>165165527.91160002</v>
      </c>
      <c r="F372" s="4">
        <v>0</v>
      </c>
      <c r="G372" s="4">
        <v>1633164.4235</v>
      </c>
      <c r="H372" s="4">
        <v>5003960.7700999994</v>
      </c>
      <c r="I372" s="4">
        <v>0</v>
      </c>
      <c r="J372" s="4">
        <v>5003960.7700999994</v>
      </c>
      <c r="K372" s="4">
        <v>80618618.723199993</v>
      </c>
      <c r="L372" s="5">
        <f t="shared" si="52"/>
        <v>252421271.82840002</v>
      </c>
      <c r="M372" s="8"/>
      <c r="N372" s="150">
        <v>35</v>
      </c>
      <c r="O372" s="9">
        <v>1</v>
      </c>
      <c r="P372" s="88" t="s">
        <v>70</v>
      </c>
      <c r="Q372" s="4" t="s">
        <v>766</v>
      </c>
      <c r="R372" s="4">
        <v>119436521.03650001</v>
      </c>
      <c r="S372" s="4">
        <v>0</v>
      </c>
      <c r="T372" s="4">
        <v>1180993.8762000001</v>
      </c>
      <c r="U372" s="4">
        <v>3618525.4473999999</v>
      </c>
      <c r="V372" s="4">
        <v>0</v>
      </c>
      <c r="W372" s="4">
        <v>3618525.4473999999</v>
      </c>
      <c r="X372" s="4">
        <v>65910369.693099998</v>
      </c>
      <c r="Y372" s="5">
        <f t="shared" ref="Y372" si="62">R372+S372+T372+W372+X372</f>
        <v>190146410.05320001</v>
      </c>
    </row>
    <row r="373" spans="1:25" ht="24.9" customHeight="1" x14ac:dyDescent="0.25">
      <c r="A373" s="149"/>
      <c r="B373" s="151"/>
      <c r="C373" s="1">
        <v>10</v>
      </c>
      <c r="D373" s="4" t="s">
        <v>416</v>
      </c>
      <c r="E373" s="4">
        <v>156032021.67899999</v>
      </c>
      <c r="F373" s="4">
        <v>0</v>
      </c>
      <c r="G373" s="4">
        <v>1542851.889</v>
      </c>
      <c r="H373" s="4">
        <v>4727246.2070999993</v>
      </c>
      <c r="I373" s="4">
        <v>0</v>
      </c>
      <c r="J373" s="4">
        <v>4727246.2070999993</v>
      </c>
      <c r="K373" s="4">
        <v>96563579.201399997</v>
      </c>
      <c r="L373" s="5">
        <f t="shared" si="52"/>
        <v>258865698.97649997</v>
      </c>
      <c r="M373" s="8"/>
      <c r="N373" s="151"/>
      <c r="O373" s="9">
        <v>2</v>
      </c>
      <c r="P373" s="88" t="s">
        <v>70</v>
      </c>
      <c r="Q373" s="4" t="s">
        <v>767</v>
      </c>
      <c r="R373" s="4">
        <v>132168335.1392</v>
      </c>
      <c r="S373" s="4">
        <v>0</v>
      </c>
      <c r="T373" s="4">
        <v>1306886.6462999999</v>
      </c>
      <c r="U373" s="4">
        <v>4004256.6536000003</v>
      </c>
      <c r="V373" s="4">
        <v>0</v>
      </c>
      <c r="W373" s="4">
        <v>4004256.6536000003</v>
      </c>
      <c r="X373" s="4">
        <v>61600366.181000002</v>
      </c>
      <c r="Y373" s="5">
        <f t="shared" ref="Y373:Y388" si="63">R373+S373+T373+W373+X373</f>
        <v>199079844.62009999</v>
      </c>
    </row>
    <row r="374" spans="1:25" ht="24.9" customHeight="1" x14ac:dyDescent="0.25">
      <c r="A374" s="149"/>
      <c r="B374" s="151"/>
      <c r="C374" s="1">
        <v>11</v>
      </c>
      <c r="D374" s="4" t="s">
        <v>417</v>
      </c>
      <c r="E374" s="4">
        <v>166588590.90810001</v>
      </c>
      <c r="F374" s="4">
        <v>0</v>
      </c>
      <c r="G374" s="4">
        <v>1647235.7365999999</v>
      </c>
      <c r="H374" s="4">
        <v>5047074.7993000001</v>
      </c>
      <c r="I374" s="4">
        <v>0</v>
      </c>
      <c r="J374" s="4">
        <v>5047074.7993000001</v>
      </c>
      <c r="K374" s="4">
        <v>102847091.3998</v>
      </c>
      <c r="L374" s="5">
        <f t="shared" si="52"/>
        <v>276129992.84380001</v>
      </c>
      <c r="M374" s="8"/>
      <c r="N374" s="151"/>
      <c r="O374" s="9">
        <v>3</v>
      </c>
      <c r="P374" s="88" t="s">
        <v>70</v>
      </c>
      <c r="Q374" s="4" t="s">
        <v>768</v>
      </c>
      <c r="R374" s="4">
        <v>110663212.53659999</v>
      </c>
      <c r="S374" s="4">
        <v>0</v>
      </c>
      <c r="T374" s="4">
        <v>1094242.9935999999</v>
      </c>
      <c r="U374" s="4">
        <v>3352723.6658999999</v>
      </c>
      <c r="V374" s="4">
        <v>0</v>
      </c>
      <c r="W374" s="4">
        <v>3352723.6658999999</v>
      </c>
      <c r="X374" s="4">
        <v>58632652.2355</v>
      </c>
      <c r="Y374" s="5">
        <f t="shared" si="63"/>
        <v>173742831.4316</v>
      </c>
    </row>
    <row r="375" spans="1:25" ht="24.9" customHeight="1" x14ac:dyDescent="0.25">
      <c r="A375" s="149"/>
      <c r="B375" s="151"/>
      <c r="C375" s="1">
        <v>12</v>
      </c>
      <c r="D375" s="4" t="s">
        <v>418</v>
      </c>
      <c r="E375" s="4">
        <v>143961539.75830001</v>
      </c>
      <c r="F375" s="4">
        <v>0</v>
      </c>
      <c r="G375" s="4">
        <v>1423498.4021999999</v>
      </c>
      <c r="H375" s="4">
        <v>4361551.1449000007</v>
      </c>
      <c r="I375" s="4">
        <v>0</v>
      </c>
      <c r="J375" s="4">
        <v>4361551.1449000007</v>
      </c>
      <c r="K375" s="4">
        <v>80150335.674700007</v>
      </c>
      <c r="L375" s="5">
        <f t="shared" si="52"/>
        <v>229896924.98010004</v>
      </c>
      <c r="M375" s="8"/>
      <c r="N375" s="151"/>
      <c r="O375" s="9">
        <v>4</v>
      </c>
      <c r="P375" s="88" t="s">
        <v>70</v>
      </c>
      <c r="Q375" s="4" t="s">
        <v>769</v>
      </c>
      <c r="R375" s="4">
        <v>123902452.279</v>
      </c>
      <c r="S375" s="4">
        <v>0</v>
      </c>
      <c r="T375" s="4">
        <v>1225153.2120999999</v>
      </c>
      <c r="U375" s="4">
        <v>3753828.1648000004</v>
      </c>
      <c r="V375" s="4">
        <v>0</v>
      </c>
      <c r="W375" s="4">
        <v>3753828.1648000004</v>
      </c>
      <c r="X375" s="4">
        <v>65504505.640000001</v>
      </c>
      <c r="Y375" s="5">
        <f t="shared" si="63"/>
        <v>194385939.29589999</v>
      </c>
    </row>
    <row r="376" spans="1:25" ht="24.9" customHeight="1" x14ac:dyDescent="0.25">
      <c r="A376" s="149"/>
      <c r="B376" s="151"/>
      <c r="C376" s="1">
        <v>13</v>
      </c>
      <c r="D376" s="4" t="s">
        <v>419</v>
      </c>
      <c r="E376" s="4">
        <v>124723627.79089999</v>
      </c>
      <c r="F376" s="4">
        <v>0</v>
      </c>
      <c r="G376" s="4">
        <v>1233273.0338000001</v>
      </c>
      <c r="H376" s="4">
        <v>3778707.0247</v>
      </c>
      <c r="I376" s="4">
        <v>0</v>
      </c>
      <c r="J376" s="4">
        <v>3778707.0247</v>
      </c>
      <c r="K376" s="4">
        <v>77568663.533800006</v>
      </c>
      <c r="L376" s="5">
        <f t="shared" si="52"/>
        <v>207304271.38319999</v>
      </c>
      <c r="M376" s="8"/>
      <c r="N376" s="151"/>
      <c r="O376" s="9">
        <v>5</v>
      </c>
      <c r="P376" s="88" t="s">
        <v>70</v>
      </c>
      <c r="Q376" s="4" t="s">
        <v>770</v>
      </c>
      <c r="R376" s="4">
        <v>173782667.91229999</v>
      </c>
      <c r="S376" s="4">
        <v>0</v>
      </c>
      <c r="T376" s="4">
        <v>1718371.1047</v>
      </c>
      <c r="U376" s="4">
        <v>5265031.1705</v>
      </c>
      <c r="V376" s="4">
        <v>0</v>
      </c>
      <c r="W376" s="4">
        <v>5265031.1705</v>
      </c>
      <c r="X376" s="4">
        <v>88541191.8398</v>
      </c>
      <c r="Y376" s="5">
        <f t="shared" si="63"/>
        <v>269307262.0273</v>
      </c>
    </row>
    <row r="377" spans="1:25" ht="24.9" customHeight="1" x14ac:dyDescent="0.25">
      <c r="A377" s="149"/>
      <c r="B377" s="151"/>
      <c r="C377" s="1">
        <v>14</v>
      </c>
      <c r="D377" s="4" t="s">
        <v>420</v>
      </c>
      <c r="E377" s="4">
        <v>128424398.49110001</v>
      </c>
      <c r="F377" s="4">
        <v>0</v>
      </c>
      <c r="G377" s="4">
        <v>1269866.4265999999</v>
      </c>
      <c r="H377" s="4">
        <v>3890827.9475000002</v>
      </c>
      <c r="I377" s="4">
        <v>0</v>
      </c>
      <c r="J377" s="4">
        <v>3890827.9475000002</v>
      </c>
      <c r="K377" s="4">
        <v>70178057.667999998</v>
      </c>
      <c r="L377" s="5">
        <f t="shared" si="52"/>
        <v>203763150.53320003</v>
      </c>
      <c r="M377" s="8"/>
      <c r="N377" s="151"/>
      <c r="O377" s="9">
        <v>6</v>
      </c>
      <c r="P377" s="88" t="s">
        <v>70</v>
      </c>
      <c r="Q377" s="4" t="s">
        <v>771</v>
      </c>
      <c r="R377" s="4">
        <v>144020947.52320001</v>
      </c>
      <c r="S377" s="4">
        <v>0</v>
      </c>
      <c r="T377" s="4">
        <v>1424085.8289000001</v>
      </c>
      <c r="U377" s="4">
        <v>4363351.0005999999</v>
      </c>
      <c r="V377" s="4">
        <v>0</v>
      </c>
      <c r="W377" s="4">
        <v>4363351.0005999999</v>
      </c>
      <c r="X377" s="4">
        <v>68372405.426300004</v>
      </c>
      <c r="Y377" s="5">
        <f t="shared" si="63"/>
        <v>218180789.77900004</v>
      </c>
    </row>
    <row r="378" spans="1:25" ht="24.9" customHeight="1" x14ac:dyDescent="0.25">
      <c r="A378" s="149"/>
      <c r="B378" s="151"/>
      <c r="C378" s="1">
        <v>15</v>
      </c>
      <c r="D378" s="4" t="s">
        <v>421</v>
      </c>
      <c r="E378" s="4">
        <v>148663813.2198</v>
      </c>
      <c r="F378" s="4">
        <v>0</v>
      </c>
      <c r="G378" s="4">
        <v>1469994.7009999999</v>
      </c>
      <c r="H378" s="4">
        <v>4504014.2375999996</v>
      </c>
      <c r="I378" s="4">
        <v>0</v>
      </c>
      <c r="J378" s="4">
        <v>4504014.2375999996</v>
      </c>
      <c r="K378" s="4">
        <v>85928591.410699993</v>
      </c>
      <c r="L378" s="5">
        <f t="shared" si="52"/>
        <v>240566413.56909999</v>
      </c>
      <c r="M378" s="8"/>
      <c r="N378" s="151"/>
      <c r="O378" s="9">
        <v>7</v>
      </c>
      <c r="P378" s="88" t="s">
        <v>70</v>
      </c>
      <c r="Q378" s="4" t="s">
        <v>772</v>
      </c>
      <c r="R378" s="4">
        <v>132595791.29860002</v>
      </c>
      <c r="S378" s="4">
        <v>0</v>
      </c>
      <c r="T378" s="4">
        <v>1311113.3526999999</v>
      </c>
      <c r="U378" s="4">
        <v>4017207.1395999999</v>
      </c>
      <c r="V378" s="4">
        <v>0</v>
      </c>
      <c r="W378" s="4">
        <v>4017207.1395999999</v>
      </c>
      <c r="X378" s="4">
        <v>64547554.961400002</v>
      </c>
      <c r="Y378" s="5">
        <f t="shared" si="63"/>
        <v>202471666.75230002</v>
      </c>
    </row>
    <row r="379" spans="1:25" ht="24.9" customHeight="1" x14ac:dyDescent="0.25">
      <c r="A379" s="149"/>
      <c r="B379" s="151"/>
      <c r="C379" s="1">
        <v>16</v>
      </c>
      <c r="D379" s="4" t="s">
        <v>422</v>
      </c>
      <c r="E379" s="4">
        <v>115308641.755</v>
      </c>
      <c r="F379" s="4">
        <v>0</v>
      </c>
      <c r="G379" s="4">
        <v>1140177.2139000001</v>
      </c>
      <c r="H379" s="4">
        <v>3493464.5691</v>
      </c>
      <c r="I379" s="4">
        <v>0</v>
      </c>
      <c r="J379" s="4">
        <v>3493464.5691</v>
      </c>
      <c r="K379" s="4">
        <v>65817725.326300003</v>
      </c>
      <c r="L379" s="5">
        <f t="shared" si="52"/>
        <v>185760008.86429998</v>
      </c>
      <c r="M379" s="8"/>
      <c r="N379" s="151"/>
      <c r="O379" s="9">
        <v>8</v>
      </c>
      <c r="P379" s="88" t="s">
        <v>70</v>
      </c>
      <c r="Q379" s="4" t="s">
        <v>773</v>
      </c>
      <c r="R379" s="4">
        <v>115198545.46159999</v>
      </c>
      <c r="S379" s="4">
        <v>0</v>
      </c>
      <c r="T379" s="4">
        <v>1139088.5766</v>
      </c>
      <c r="U379" s="4">
        <v>3490129.0212000003</v>
      </c>
      <c r="V379" s="4">
        <v>0</v>
      </c>
      <c r="W379" s="4">
        <v>3490129.0212000003</v>
      </c>
      <c r="X379" s="4">
        <v>60811131.406499997</v>
      </c>
      <c r="Y379" s="5">
        <f t="shared" si="63"/>
        <v>180638894.4659</v>
      </c>
    </row>
    <row r="380" spans="1:25" ht="24.9" customHeight="1" x14ac:dyDescent="0.25">
      <c r="A380" s="149"/>
      <c r="B380" s="151"/>
      <c r="C380" s="1">
        <v>17</v>
      </c>
      <c r="D380" s="4" t="s">
        <v>423</v>
      </c>
      <c r="E380" s="4">
        <v>160443100.86480001</v>
      </c>
      <c r="F380" s="4">
        <v>0</v>
      </c>
      <c r="G380" s="4">
        <v>1586468.8451</v>
      </c>
      <c r="H380" s="4">
        <v>4860887.0912999995</v>
      </c>
      <c r="I380" s="4">
        <v>0</v>
      </c>
      <c r="J380" s="4">
        <v>4860887.0912999995</v>
      </c>
      <c r="K380" s="4">
        <v>92833481.8961</v>
      </c>
      <c r="L380" s="5">
        <f t="shared" si="52"/>
        <v>259723938.69730002</v>
      </c>
      <c r="M380" s="8"/>
      <c r="N380" s="151"/>
      <c r="O380" s="9">
        <v>9</v>
      </c>
      <c r="P380" s="88" t="s">
        <v>70</v>
      </c>
      <c r="Q380" s="4" t="s">
        <v>774</v>
      </c>
      <c r="R380" s="4">
        <v>151928448.69709998</v>
      </c>
      <c r="S380" s="4">
        <v>0</v>
      </c>
      <c r="T380" s="4">
        <v>1502275.5684</v>
      </c>
      <c r="U380" s="4">
        <v>4602921.7280000001</v>
      </c>
      <c r="V380" s="4">
        <v>0</v>
      </c>
      <c r="W380" s="4">
        <v>4602921.7280000001</v>
      </c>
      <c r="X380" s="4">
        <v>78464601.007400006</v>
      </c>
      <c r="Y380" s="5">
        <f t="shared" si="63"/>
        <v>236498247.0009</v>
      </c>
    </row>
    <row r="381" spans="1:25" ht="24.9" customHeight="1" x14ac:dyDescent="0.25">
      <c r="A381" s="149"/>
      <c r="B381" s="151"/>
      <c r="C381" s="1">
        <v>18</v>
      </c>
      <c r="D381" s="4" t="s">
        <v>424</v>
      </c>
      <c r="E381" s="4">
        <v>107916294.89489999</v>
      </c>
      <c r="F381" s="4">
        <v>0</v>
      </c>
      <c r="G381" s="4">
        <v>1067081.3441999999</v>
      </c>
      <c r="H381" s="4">
        <v>3269501.2871999997</v>
      </c>
      <c r="I381" s="4">
        <v>0</v>
      </c>
      <c r="J381" s="4">
        <v>3269501.2871999997</v>
      </c>
      <c r="K381" s="4">
        <v>66839344.333499998</v>
      </c>
      <c r="L381" s="5">
        <f t="shared" si="52"/>
        <v>179092221.85979998</v>
      </c>
      <c r="M381" s="8"/>
      <c r="N381" s="151"/>
      <c r="O381" s="9">
        <v>10</v>
      </c>
      <c r="P381" s="88" t="s">
        <v>70</v>
      </c>
      <c r="Q381" s="4" t="s">
        <v>775</v>
      </c>
      <c r="R381" s="4">
        <v>107148235.9967</v>
      </c>
      <c r="S381" s="4">
        <v>0</v>
      </c>
      <c r="T381" s="4">
        <v>1059486.7420000001</v>
      </c>
      <c r="U381" s="4">
        <v>3246231.6821999997</v>
      </c>
      <c r="V381" s="4">
        <v>0</v>
      </c>
      <c r="W381" s="4">
        <v>3246231.6821999997</v>
      </c>
      <c r="X381" s="4">
        <v>61300642.536700003</v>
      </c>
      <c r="Y381" s="5">
        <f t="shared" si="63"/>
        <v>172754596.9576</v>
      </c>
    </row>
    <row r="382" spans="1:25" ht="24.9" customHeight="1" x14ac:dyDescent="0.25">
      <c r="A382" s="149"/>
      <c r="B382" s="151"/>
      <c r="C382" s="1">
        <v>19</v>
      </c>
      <c r="D382" s="4" t="s">
        <v>425</v>
      </c>
      <c r="E382" s="4">
        <v>142395413.4698</v>
      </c>
      <c r="F382" s="4">
        <v>0</v>
      </c>
      <c r="G382" s="4">
        <v>1408012.4726</v>
      </c>
      <c r="H382" s="4">
        <v>4314102.7783000004</v>
      </c>
      <c r="I382" s="4">
        <v>0</v>
      </c>
      <c r="J382" s="4">
        <v>4314102.7783000004</v>
      </c>
      <c r="K382" s="4">
        <v>86607046.526800007</v>
      </c>
      <c r="L382" s="5">
        <f t="shared" si="52"/>
        <v>234724575.2475</v>
      </c>
      <c r="M382" s="8"/>
      <c r="N382" s="151"/>
      <c r="O382" s="9">
        <v>11</v>
      </c>
      <c r="P382" s="88" t="s">
        <v>70</v>
      </c>
      <c r="Q382" s="4" t="s">
        <v>776</v>
      </c>
      <c r="R382" s="4">
        <v>102630974.25</v>
      </c>
      <c r="S382" s="4">
        <v>0</v>
      </c>
      <c r="T382" s="4">
        <v>1014819.8478</v>
      </c>
      <c r="U382" s="4">
        <v>3109373.8229</v>
      </c>
      <c r="V382" s="4">
        <v>0</v>
      </c>
      <c r="W382" s="4">
        <v>3109373.8229</v>
      </c>
      <c r="X382" s="4">
        <v>54920127.845600002</v>
      </c>
      <c r="Y382" s="5">
        <f t="shared" si="63"/>
        <v>161675295.76629999</v>
      </c>
    </row>
    <row r="383" spans="1:25" ht="24.9" customHeight="1" x14ac:dyDescent="0.25">
      <c r="A383" s="149"/>
      <c r="B383" s="151"/>
      <c r="C383" s="1">
        <v>20</v>
      </c>
      <c r="D383" s="4" t="s">
        <v>426</v>
      </c>
      <c r="E383" s="4">
        <v>119388168.6786</v>
      </c>
      <c r="F383" s="4">
        <v>0</v>
      </c>
      <c r="G383" s="4">
        <v>1180515.7657999999</v>
      </c>
      <c r="H383" s="4">
        <v>3617060.5334000001</v>
      </c>
      <c r="I383" s="4">
        <v>0</v>
      </c>
      <c r="J383" s="4">
        <v>3617060.5334000001</v>
      </c>
      <c r="K383" s="4">
        <v>67271497.467899993</v>
      </c>
      <c r="L383" s="5">
        <f t="shared" si="52"/>
        <v>191457242.44569999</v>
      </c>
      <c r="M383" s="8"/>
      <c r="N383" s="151"/>
      <c r="O383" s="9">
        <v>12</v>
      </c>
      <c r="P383" s="88" t="s">
        <v>70</v>
      </c>
      <c r="Q383" s="4" t="s">
        <v>777</v>
      </c>
      <c r="R383" s="4">
        <v>110036099.40450001</v>
      </c>
      <c r="S383" s="4">
        <v>0</v>
      </c>
      <c r="T383" s="4">
        <v>1088042.0697999999</v>
      </c>
      <c r="U383" s="4">
        <v>3333724.2442000001</v>
      </c>
      <c r="V383" s="4">
        <v>0</v>
      </c>
      <c r="W383" s="4">
        <v>3333724.2442000001</v>
      </c>
      <c r="X383" s="4">
        <v>58605800.820900001</v>
      </c>
      <c r="Y383" s="5">
        <f t="shared" si="63"/>
        <v>173063666.53940001</v>
      </c>
    </row>
    <row r="384" spans="1:25" ht="24.9" customHeight="1" x14ac:dyDescent="0.25">
      <c r="A384" s="149"/>
      <c r="B384" s="151"/>
      <c r="C384" s="1">
        <v>21</v>
      </c>
      <c r="D384" s="4" t="s">
        <v>427</v>
      </c>
      <c r="E384" s="4">
        <v>152176362.60859999</v>
      </c>
      <c r="F384" s="4">
        <v>0</v>
      </c>
      <c r="G384" s="4">
        <v>1504726.9527</v>
      </c>
      <c r="H384" s="4">
        <v>4610432.6869000001</v>
      </c>
      <c r="I384" s="4">
        <v>0</v>
      </c>
      <c r="J384" s="4">
        <v>4610432.6869000001</v>
      </c>
      <c r="K384" s="4">
        <v>87506639.209800005</v>
      </c>
      <c r="L384" s="5">
        <f t="shared" si="52"/>
        <v>245798161.45799997</v>
      </c>
      <c r="M384" s="8"/>
      <c r="N384" s="151"/>
      <c r="O384" s="9">
        <v>13</v>
      </c>
      <c r="P384" s="88" t="s">
        <v>70</v>
      </c>
      <c r="Q384" s="4" t="s">
        <v>778</v>
      </c>
      <c r="R384" s="4">
        <v>119677272.4183</v>
      </c>
      <c r="S384" s="4">
        <v>0</v>
      </c>
      <c r="T384" s="4">
        <v>1183374.4371</v>
      </c>
      <c r="U384" s="4">
        <v>3625819.4057</v>
      </c>
      <c r="V384" s="4">
        <v>0</v>
      </c>
      <c r="W384" s="4">
        <v>3625819.4057</v>
      </c>
      <c r="X384" s="4">
        <v>67435698.746099994</v>
      </c>
      <c r="Y384" s="5">
        <f t="shared" si="63"/>
        <v>191922165.0072</v>
      </c>
    </row>
    <row r="385" spans="1:25" ht="24.9" customHeight="1" x14ac:dyDescent="0.25">
      <c r="A385" s="149"/>
      <c r="B385" s="151"/>
      <c r="C385" s="1">
        <v>22</v>
      </c>
      <c r="D385" s="4" t="s">
        <v>428</v>
      </c>
      <c r="E385" s="4">
        <v>170254670.14410001</v>
      </c>
      <c r="F385" s="4">
        <v>0</v>
      </c>
      <c r="G385" s="4">
        <v>1683486.0985999999</v>
      </c>
      <c r="H385" s="4">
        <v>5158144.6872999994</v>
      </c>
      <c r="I385" s="4">
        <v>0</v>
      </c>
      <c r="J385" s="4">
        <v>5158144.6872999994</v>
      </c>
      <c r="K385" s="4">
        <v>90754113.967700005</v>
      </c>
      <c r="L385" s="5">
        <f t="shared" si="52"/>
        <v>267850414.89770001</v>
      </c>
      <c r="M385" s="8"/>
      <c r="N385" s="151"/>
      <c r="O385" s="9">
        <v>14</v>
      </c>
      <c r="P385" s="88" t="s">
        <v>70</v>
      </c>
      <c r="Q385" s="4" t="s">
        <v>779</v>
      </c>
      <c r="R385" s="4">
        <v>131691223.97219999</v>
      </c>
      <c r="S385" s="4">
        <v>0</v>
      </c>
      <c r="T385" s="4">
        <v>1302168.9489</v>
      </c>
      <c r="U385" s="4">
        <v>3989801.7877000002</v>
      </c>
      <c r="V385" s="4">
        <v>0</v>
      </c>
      <c r="W385" s="4">
        <v>3989801.7877000002</v>
      </c>
      <c r="X385" s="4">
        <v>75202083.833900005</v>
      </c>
      <c r="Y385" s="5">
        <f t="shared" si="63"/>
        <v>212185278.54269999</v>
      </c>
    </row>
    <row r="386" spans="1:25" ht="24.9" customHeight="1" x14ac:dyDescent="0.25">
      <c r="A386" s="149"/>
      <c r="B386" s="152"/>
      <c r="C386" s="1">
        <v>23</v>
      </c>
      <c r="D386" s="4" t="s">
        <v>429</v>
      </c>
      <c r="E386" s="4">
        <v>173844727.79710001</v>
      </c>
      <c r="F386" s="4">
        <v>0</v>
      </c>
      <c r="G386" s="4">
        <v>1718984.7557000001</v>
      </c>
      <c r="H386" s="4">
        <v>5266911.3766000001</v>
      </c>
      <c r="I386" s="4">
        <v>0</v>
      </c>
      <c r="J386" s="4">
        <v>5266911.3766000001</v>
      </c>
      <c r="K386" s="4">
        <v>103663599.3389</v>
      </c>
      <c r="L386" s="5">
        <f t="shared" si="52"/>
        <v>284494223.2683</v>
      </c>
      <c r="M386" s="8"/>
      <c r="N386" s="151"/>
      <c r="O386" s="9">
        <v>15</v>
      </c>
      <c r="P386" s="88" t="s">
        <v>70</v>
      </c>
      <c r="Q386" s="4" t="s">
        <v>780</v>
      </c>
      <c r="R386" s="4">
        <v>122142293.11199999</v>
      </c>
      <c r="S386" s="4">
        <v>0</v>
      </c>
      <c r="T386" s="4">
        <v>1207748.6764</v>
      </c>
      <c r="U386" s="4">
        <v>3700501.2536999998</v>
      </c>
      <c r="V386" s="4">
        <v>0</v>
      </c>
      <c r="W386" s="4">
        <v>3700501.2536999998</v>
      </c>
      <c r="X386" s="4">
        <v>57112946.515500002</v>
      </c>
      <c r="Y386" s="5">
        <f t="shared" si="63"/>
        <v>184163489.55759999</v>
      </c>
    </row>
    <row r="387" spans="1:25" ht="24.9" customHeight="1" x14ac:dyDescent="0.25">
      <c r="A387" s="1"/>
      <c r="B387" s="156" t="s">
        <v>839</v>
      </c>
      <c r="C387" s="157"/>
      <c r="D387" s="11"/>
      <c r="E387" s="11">
        <f>SUM(E364:E386)</f>
        <v>3391820370.3832006</v>
      </c>
      <c r="F387" s="11">
        <f t="shared" ref="F387:L387" si="64">SUM(F364:F386)</f>
        <v>0</v>
      </c>
      <c r="G387" s="11">
        <f t="shared" si="64"/>
        <v>33538477.609999996</v>
      </c>
      <c r="H387" s="11">
        <f t="shared" si="64"/>
        <v>102760765.4401</v>
      </c>
      <c r="I387" s="11">
        <f t="shared" si="64"/>
        <v>0</v>
      </c>
      <c r="J387" s="11">
        <f t="shared" si="64"/>
        <v>102760765.4401</v>
      </c>
      <c r="K387" s="11">
        <f t="shared" si="64"/>
        <v>1917246110.9358001</v>
      </c>
      <c r="L387" s="11">
        <f t="shared" si="64"/>
        <v>5445365724.3691006</v>
      </c>
      <c r="M387" s="17"/>
      <c r="N387" s="151"/>
      <c r="O387" s="9">
        <v>16</v>
      </c>
      <c r="P387" s="88" t="s">
        <v>70</v>
      </c>
      <c r="Q387" s="4" t="s">
        <v>781</v>
      </c>
      <c r="R387" s="4">
        <v>127293203.77870001</v>
      </c>
      <c r="S387" s="4">
        <v>0</v>
      </c>
      <c r="T387" s="4">
        <v>1258681.1207000001</v>
      </c>
      <c r="U387" s="4">
        <v>3856556.5470000003</v>
      </c>
      <c r="V387" s="4">
        <v>0</v>
      </c>
      <c r="W387" s="4">
        <v>3856556.5470000003</v>
      </c>
      <c r="X387" s="4">
        <v>63947685.922700003</v>
      </c>
      <c r="Y387" s="5">
        <f t="shared" si="63"/>
        <v>196356127.36910003</v>
      </c>
    </row>
    <row r="388" spans="1:25" ht="24.9" customHeight="1" x14ac:dyDescent="0.25">
      <c r="A388" s="149">
        <v>19</v>
      </c>
      <c r="B388" s="150" t="s">
        <v>54</v>
      </c>
      <c r="C388" s="1">
        <v>1</v>
      </c>
      <c r="D388" s="4" t="s">
        <v>430</v>
      </c>
      <c r="E388" s="4">
        <v>111559659.6936</v>
      </c>
      <c r="F388" s="4">
        <v>-11651464.66</v>
      </c>
      <c r="G388" s="4">
        <v>1103107.1048999999</v>
      </c>
      <c r="H388" s="4">
        <v>3379883.0038999999</v>
      </c>
      <c r="I388" s="4">
        <v>0</v>
      </c>
      <c r="J388" s="4">
        <v>3379883.0038999999</v>
      </c>
      <c r="K388" s="4">
        <v>74491361.9736</v>
      </c>
      <c r="L388" s="5">
        <f t="shared" si="52"/>
        <v>178882547.116</v>
      </c>
      <c r="M388" s="8"/>
      <c r="N388" s="152"/>
      <c r="O388" s="9">
        <v>17</v>
      </c>
      <c r="P388" s="88" t="s">
        <v>70</v>
      </c>
      <c r="Q388" s="4" t="s">
        <v>782</v>
      </c>
      <c r="R388" s="4">
        <v>126990710.59469999</v>
      </c>
      <c r="S388" s="4">
        <v>0</v>
      </c>
      <c r="T388" s="4">
        <v>1255690.054</v>
      </c>
      <c r="U388" s="4">
        <v>3847392.0193999996</v>
      </c>
      <c r="V388" s="4">
        <v>0</v>
      </c>
      <c r="W388" s="4">
        <v>3847392.0193999996</v>
      </c>
      <c r="X388" s="4">
        <v>61876190.660499997</v>
      </c>
      <c r="Y388" s="5">
        <f t="shared" si="63"/>
        <v>193969983.32859999</v>
      </c>
    </row>
    <row r="389" spans="1:25" ht="24.9" customHeight="1" x14ac:dyDescent="0.25">
      <c r="A389" s="149"/>
      <c r="B389" s="151"/>
      <c r="C389" s="1">
        <v>2</v>
      </c>
      <c r="D389" s="4" t="s">
        <v>431</v>
      </c>
      <c r="E389" s="4">
        <v>114266409.9491</v>
      </c>
      <c r="F389" s="4">
        <v>-11651464.66</v>
      </c>
      <c r="G389" s="4">
        <v>1129871.5773</v>
      </c>
      <c r="H389" s="4">
        <v>3461888.4457999999</v>
      </c>
      <c r="I389" s="4">
        <v>0</v>
      </c>
      <c r="J389" s="4">
        <v>3461888.4457999999</v>
      </c>
      <c r="K389" s="4">
        <v>76742944.472399995</v>
      </c>
      <c r="L389" s="5">
        <f t="shared" si="52"/>
        <v>183949649.78460002</v>
      </c>
      <c r="M389" s="8"/>
      <c r="N389" s="1"/>
      <c r="O389" s="157"/>
      <c r="P389" s="158"/>
      <c r="Q389" s="11"/>
      <c r="R389" s="11">
        <f>SUM(R372:R388)</f>
        <v>2151306935.4112</v>
      </c>
      <c r="S389" s="11">
        <f t="shared" ref="S389:Y389" si="65">SUM(S372:S388)</f>
        <v>0</v>
      </c>
      <c r="T389" s="11">
        <f>SUM(T372:T388)</f>
        <v>21272223.056200001</v>
      </c>
      <c r="U389" s="11">
        <f t="shared" si="65"/>
        <v>65177374.754399993</v>
      </c>
      <c r="V389" s="11">
        <f t="shared" si="65"/>
        <v>0</v>
      </c>
      <c r="W389" s="11">
        <f t="shared" si="65"/>
        <v>65177374.754399993</v>
      </c>
      <c r="X389" s="11">
        <f t="shared" si="65"/>
        <v>1112785955.2728999</v>
      </c>
      <c r="Y389" s="11">
        <f t="shared" si="65"/>
        <v>3350542488.4947</v>
      </c>
    </row>
    <row r="390" spans="1:25" ht="24.9" customHeight="1" x14ac:dyDescent="0.25">
      <c r="A390" s="149"/>
      <c r="B390" s="151"/>
      <c r="C390" s="1">
        <v>3</v>
      </c>
      <c r="D390" s="4" t="s">
        <v>432</v>
      </c>
      <c r="E390" s="4">
        <v>104188453.61819999</v>
      </c>
      <c r="F390" s="4">
        <v>-11651464.66</v>
      </c>
      <c r="G390" s="4">
        <v>1030220.2762</v>
      </c>
      <c r="H390" s="4">
        <v>3156560.2168999999</v>
      </c>
      <c r="I390" s="4">
        <v>0</v>
      </c>
      <c r="J390" s="4">
        <v>3156560.2168999999</v>
      </c>
      <c r="K390" s="4">
        <v>72904176.258499995</v>
      </c>
      <c r="L390" s="5">
        <f t="shared" si="52"/>
        <v>169627945.7098</v>
      </c>
      <c r="M390" s="8"/>
      <c r="N390" s="150">
        <v>36</v>
      </c>
      <c r="O390" s="9">
        <v>1</v>
      </c>
      <c r="P390" s="88" t="s">
        <v>71</v>
      </c>
      <c r="Q390" s="4" t="s">
        <v>783</v>
      </c>
      <c r="R390" s="4">
        <v>119532599.7683</v>
      </c>
      <c r="S390" s="4">
        <v>0</v>
      </c>
      <c r="T390" s="4">
        <v>1181943.9072</v>
      </c>
      <c r="U390" s="4">
        <v>3621436.3103</v>
      </c>
      <c r="V390" s="4">
        <v>0</v>
      </c>
      <c r="W390" s="4">
        <v>3621436.3103</v>
      </c>
      <c r="X390" s="4">
        <v>64172926.5101</v>
      </c>
      <c r="Y390" s="5">
        <f t="shared" ref="Y390" si="66">R390+S390+T390+W390+X390</f>
        <v>188508906.49590001</v>
      </c>
    </row>
    <row r="391" spans="1:25" ht="24.9" customHeight="1" x14ac:dyDescent="0.25">
      <c r="A391" s="149"/>
      <c r="B391" s="151"/>
      <c r="C391" s="1">
        <v>4</v>
      </c>
      <c r="D391" s="4" t="s">
        <v>433</v>
      </c>
      <c r="E391" s="4">
        <v>113030068.1997</v>
      </c>
      <c r="F391" s="4">
        <v>-11651464.66</v>
      </c>
      <c r="G391" s="4">
        <v>1117646.5725</v>
      </c>
      <c r="H391" s="4">
        <v>3424431.4432000001</v>
      </c>
      <c r="I391" s="4">
        <v>0</v>
      </c>
      <c r="J391" s="4">
        <v>3424431.4432000001</v>
      </c>
      <c r="K391" s="4">
        <v>76561029.652700007</v>
      </c>
      <c r="L391" s="5">
        <f t="shared" si="52"/>
        <v>182481711.20810002</v>
      </c>
      <c r="M391" s="8"/>
      <c r="N391" s="151"/>
      <c r="O391" s="9">
        <v>2</v>
      </c>
      <c r="P391" s="88" t="s">
        <v>71</v>
      </c>
      <c r="Q391" s="4" t="s">
        <v>784</v>
      </c>
      <c r="R391" s="4">
        <v>115737431.78209999</v>
      </c>
      <c r="S391" s="4">
        <v>0</v>
      </c>
      <c r="T391" s="4">
        <v>1144417.1096000001</v>
      </c>
      <c r="U391" s="4">
        <v>3506455.4668000001</v>
      </c>
      <c r="V391" s="4">
        <v>0</v>
      </c>
      <c r="W391" s="4">
        <v>3506455.4668000001</v>
      </c>
      <c r="X391" s="4">
        <v>70446457.292500004</v>
      </c>
      <c r="Y391" s="5">
        <f t="shared" ref="Y391:Y403" si="67">R391+S391+T391+W391+X391</f>
        <v>190834761.65100002</v>
      </c>
    </row>
    <row r="392" spans="1:25" ht="24.9" customHeight="1" x14ac:dyDescent="0.25">
      <c r="A392" s="149"/>
      <c r="B392" s="151"/>
      <c r="C392" s="1">
        <v>5</v>
      </c>
      <c r="D392" s="4" t="s">
        <v>434</v>
      </c>
      <c r="E392" s="4">
        <v>136996163.5117</v>
      </c>
      <c r="F392" s="4">
        <v>-11651464.66</v>
      </c>
      <c r="G392" s="4">
        <v>1354624.4379</v>
      </c>
      <c r="H392" s="4">
        <v>4150523.6384999999</v>
      </c>
      <c r="I392" s="4">
        <v>0</v>
      </c>
      <c r="J392" s="4">
        <v>4150523.6384999999</v>
      </c>
      <c r="K392" s="4">
        <v>88966102.061399996</v>
      </c>
      <c r="L392" s="5">
        <f t="shared" ref="L392:L412" si="68">E392+F392+G392+H392-I392+K392</f>
        <v>219815948.98950002</v>
      </c>
      <c r="M392" s="8"/>
      <c r="N392" s="151"/>
      <c r="O392" s="9">
        <v>3</v>
      </c>
      <c r="P392" s="88" t="s">
        <v>71</v>
      </c>
      <c r="Q392" s="4" t="s">
        <v>785</v>
      </c>
      <c r="R392" s="4">
        <v>136589126.99720001</v>
      </c>
      <c r="S392" s="4">
        <v>0</v>
      </c>
      <c r="T392" s="4">
        <v>1350599.6418000001</v>
      </c>
      <c r="U392" s="4">
        <v>4138191.7992000002</v>
      </c>
      <c r="V392" s="4">
        <v>0</v>
      </c>
      <c r="W392" s="4">
        <v>4138191.7992000002</v>
      </c>
      <c r="X392" s="4">
        <v>73922801.700100005</v>
      </c>
      <c r="Y392" s="5">
        <f t="shared" si="67"/>
        <v>216000720.1383</v>
      </c>
    </row>
    <row r="393" spans="1:25" ht="24.9" customHeight="1" x14ac:dyDescent="0.25">
      <c r="A393" s="149"/>
      <c r="B393" s="151"/>
      <c r="C393" s="1">
        <v>6</v>
      </c>
      <c r="D393" s="4" t="s">
        <v>435</v>
      </c>
      <c r="E393" s="4">
        <v>109145517.3794</v>
      </c>
      <c r="F393" s="4">
        <v>-11651464.66</v>
      </c>
      <c r="G393" s="4">
        <v>1079235.9532999999</v>
      </c>
      <c r="H393" s="4">
        <v>3306742.6</v>
      </c>
      <c r="I393" s="4">
        <v>0</v>
      </c>
      <c r="J393" s="4">
        <v>3306742.6</v>
      </c>
      <c r="K393" s="4">
        <v>74035028.507599995</v>
      </c>
      <c r="L393" s="5">
        <f t="shared" si="68"/>
        <v>175915059.78029999</v>
      </c>
      <c r="M393" s="8"/>
      <c r="N393" s="151"/>
      <c r="O393" s="9">
        <v>4</v>
      </c>
      <c r="P393" s="88" t="s">
        <v>71</v>
      </c>
      <c r="Q393" s="4" t="s">
        <v>786</v>
      </c>
      <c r="R393" s="4">
        <v>150754548.37799999</v>
      </c>
      <c r="S393" s="4">
        <v>0</v>
      </c>
      <c r="T393" s="4">
        <v>1490667.9875</v>
      </c>
      <c r="U393" s="4">
        <v>4567356.4908999996</v>
      </c>
      <c r="V393" s="4">
        <v>0</v>
      </c>
      <c r="W393" s="4">
        <v>4567356.4908999996</v>
      </c>
      <c r="X393" s="4">
        <v>80429560.215200007</v>
      </c>
      <c r="Y393" s="5">
        <f t="shared" si="67"/>
        <v>237242133.07160002</v>
      </c>
    </row>
    <row r="394" spans="1:25" ht="24.9" customHeight="1" x14ac:dyDescent="0.25">
      <c r="A394" s="149"/>
      <c r="B394" s="151"/>
      <c r="C394" s="1">
        <v>7</v>
      </c>
      <c r="D394" s="4" t="s">
        <v>436</v>
      </c>
      <c r="E394" s="4">
        <v>176172736.75439999</v>
      </c>
      <c r="F394" s="4">
        <v>-11651464.66</v>
      </c>
      <c r="G394" s="4">
        <v>1742004.2165999999</v>
      </c>
      <c r="H394" s="4">
        <v>5337442.2291000001</v>
      </c>
      <c r="I394" s="4">
        <v>0</v>
      </c>
      <c r="J394" s="4">
        <v>5337442.2291000001</v>
      </c>
      <c r="K394" s="4">
        <v>108883666.07700001</v>
      </c>
      <c r="L394" s="5">
        <f t="shared" si="68"/>
        <v>280484384.6171</v>
      </c>
      <c r="M394" s="8"/>
      <c r="N394" s="151"/>
      <c r="O394" s="9">
        <v>5</v>
      </c>
      <c r="P394" s="88" t="s">
        <v>71</v>
      </c>
      <c r="Q394" s="4" t="s">
        <v>787</v>
      </c>
      <c r="R394" s="4">
        <v>131215768.1894</v>
      </c>
      <c r="S394" s="4">
        <v>0</v>
      </c>
      <c r="T394" s="4">
        <v>1297467.6200000001</v>
      </c>
      <c r="U394" s="4">
        <v>3975397.0743</v>
      </c>
      <c r="V394" s="4">
        <v>0</v>
      </c>
      <c r="W394" s="4">
        <v>3975397.0743</v>
      </c>
      <c r="X394" s="4">
        <v>72925503.607800007</v>
      </c>
      <c r="Y394" s="5">
        <f t="shared" si="67"/>
        <v>209414136.49150002</v>
      </c>
    </row>
    <row r="395" spans="1:25" ht="24.9" customHeight="1" x14ac:dyDescent="0.25">
      <c r="A395" s="149"/>
      <c r="B395" s="151"/>
      <c r="C395" s="1">
        <v>8</v>
      </c>
      <c r="D395" s="4" t="s">
        <v>437</v>
      </c>
      <c r="E395" s="4">
        <v>120029266.73009999</v>
      </c>
      <c r="F395" s="4">
        <v>-11651464.66</v>
      </c>
      <c r="G395" s="4">
        <v>1186854.9731999999</v>
      </c>
      <c r="H395" s="4">
        <v>3636483.6510999999</v>
      </c>
      <c r="I395" s="4">
        <v>0</v>
      </c>
      <c r="J395" s="4">
        <v>3636483.6510999999</v>
      </c>
      <c r="K395" s="4">
        <v>79247436.369100004</v>
      </c>
      <c r="L395" s="5">
        <f t="shared" si="68"/>
        <v>192448577.06349999</v>
      </c>
      <c r="M395" s="8"/>
      <c r="N395" s="151"/>
      <c r="O395" s="9">
        <v>6</v>
      </c>
      <c r="P395" s="88" t="s">
        <v>71</v>
      </c>
      <c r="Q395" s="4" t="s">
        <v>788</v>
      </c>
      <c r="R395" s="4">
        <v>182200654.42289999</v>
      </c>
      <c r="S395" s="4">
        <v>0</v>
      </c>
      <c r="T395" s="4">
        <v>1801608.5469</v>
      </c>
      <c r="U395" s="4">
        <v>5520067.8891000003</v>
      </c>
      <c r="V395" s="4">
        <v>0</v>
      </c>
      <c r="W395" s="4">
        <v>5520067.8891000003</v>
      </c>
      <c r="X395" s="4">
        <v>98036918.486200005</v>
      </c>
      <c r="Y395" s="5">
        <f t="shared" si="67"/>
        <v>287559249.34510005</v>
      </c>
    </row>
    <row r="396" spans="1:25" ht="24.9" customHeight="1" x14ac:dyDescent="0.25">
      <c r="A396" s="149"/>
      <c r="B396" s="151"/>
      <c r="C396" s="1">
        <v>9</v>
      </c>
      <c r="D396" s="4" t="s">
        <v>438</v>
      </c>
      <c r="E396" s="4">
        <v>129026802.52609999</v>
      </c>
      <c r="F396" s="4">
        <v>-11651464.66</v>
      </c>
      <c r="G396" s="4">
        <v>1275823.0257000001</v>
      </c>
      <c r="H396" s="4">
        <v>3909078.7666000002</v>
      </c>
      <c r="I396" s="4">
        <v>0</v>
      </c>
      <c r="J396" s="4">
        <v>3909078.7666000002</v>
      </c>
      <c r="K396" s="4">
        <v>81696538.4366</v>
      </c>
      <c r="L396" s="5">
        <f t="shared" si="68"/>
        <v>204256778.095</v>
      </c>
      <c r="M396" s="8"/>
      <c r="N396" s="151"/>
      <c r="O396" s="9">
        <v>7</v>
      </c>
      <c r="P396" s="88" t="s">
        <v>71</v>
      </c>
      <c r="Q396" s="4" t="s">
        <v>789</v>
      </c>
      <c r="R396" s="4">
        <v>138373492.4174</v>
      </c>
      <c r="S396" s="4">
        <v>0</v>
      </c>
      <c r="T396" s="4">
        <v>1368243.5301999999</v>
      </c>
      <c r="U396" s="4">
        <v>4192252.0784</v>
      </c>
      <c r="V396" s="4">
        <v>0</v>
      </c>
      <c r="W396" s="4">
        <v>4192252.0784</v>
      </c>
      <c r="X396" s="4">
        <v>83726239.136099994</v>
      </c>
      <c r="Y396" s="5">
        <f t="shared" si="67"/>
        <v>227660227.16209999</v>
      </c>
    </row>
    <row r="397" spans="1:25" ht="24.9" customHeight="1" x14ac:dyDescent="0.25">
      <c r="A397" s="149"/>
      <c r="B397" s="151"/>
      <c r="C397" s="1">
        <v>10</v>
      </c>
      <c r="D397" s="4" t="s">
        <v>439</v>
      </c>
      <c r="E397" s="4">
        <v>129930469.6954</v>
      </c>
      <c r="F397" s="4">
        <v>-11651464.66</v>
      </c>
      <c r="G397" s="4">
        <v>1284758.5286999999</v>
      </c>
      <c r="H397" s="4">
        <v>3936456.8468000004</v>
      </c>
      <c r="I397" s="4">
        <v>0</v>
      </c>
      <c r="J397" s="4">
        <v>3936456.8468000004</v>
      </c>
      <c r="K397" s="4">
        <v>84857695.034299999</v>
      </c>
      <c r="L397" s="5">
        <f t="shared" si="68"/>
        <v>208357915.4452</v>
      </c>
      <c r="M397" s="8"/>
      <c r="N397" s="151"/>
      <c r="O397" s="9">
        <v>8</v>
      </c>
      <c r="P397" s="88" t="s">
        <v>71</v>
      </c>
      <c r="Q397" s="4" t="s">
        <v>399</v>
      </c>
      <c r="R397" s="4">
        <v>125542433.97480001</v>
      </c>
      <c r="S397" s="4">
        <v>0</v>
      </c>
      <c r="T397" s="4">
        <v>1241369.4273999999</v>
      </c>
      <c r="U397" s="4">
        <v>3803514.1020999998</v>
      </c>
      <c r="V397" s="4">
        <v>0</v>
      </c>
      <c r="W397" s="4">
        <v>3803514.1020999998</v>
      </c>
      <c r="X397" s="4">
        <v>69281583.8794</v>
      </c>
      <c r="Y397" s="5">
        <f t="shared" si="67"/>
        <v>199868901.38370001</v>
      </c>
    </row>
    <row r="398" spans="1:25" ht="24.9" customHeight="1" x14ac:dyDescent="0.25">
      <c r="A398" s="149"/>
      <c r="B398" s="151"/>
      <c r="C398" s="1">
        <v>11</v>
      </c>
      <c r="D398" s="4" t="s">
        <v>440</v>
      </c>
      <c r="E398" s="4">
        <v>120427588.28470001</v>
      </c>
      <c r="F398" s="4">
        <v>-11651464.66</v>
      </c>
      <c r="G398" s="4">
        <v>1190793.5952000001</v>
      </c>
      <c r="H398" s="4">
        <v>3648551.4564</v>
      </c>
      <c r="I398" s="4">
        <v>0</v>
      </c>
      <c r="J398" s="4">
        <v>3648551.4564</v>
      </c>
      <c r="K398" s="4">
        <v>71264131.214100003</v>
      </c>
      <c r="L398" s="5">
        <f t="shared" si="68"/>
        <v>184879599.89040002</v>
      </c>
      <c r="M398" s="8"/>
      <c r="N398" s="151"/>
      <c r="O398" s="9">
        <v>9</v>
      </c>
      <c r="P398" s="88" t="s">
        <v>71</v>
      </c>
      <c r="Q398" s="4" t="s">
        <v>790</v>
      </c>
      <c r="R398" s="4">
        <v>135714921.34030002</v>
      </c>
      <c r="S398" s="4">
        <v>0</v>
      </c>
      <c r="T398" s="4">
        <v>1341955.4557</v>
      </c>
      <c r="U398" s="4">
        <v>4111706.3038999997</v>
      </c>
      <c r="V398" s="4">
        <v>0</v>
      </c>
      <c r="W398" s="4">
        <v>4111706.3038999997</v>
      </c>
      <c r="X398" s="4">
        <v>73813006.125</v>
      </c>
      <c r="Y398" s="5">
        <f t="shared" si="67"/>
        <v>214981589.22490004</v>
      </c>
    </row>
    <row r="399" spans="1:25" ht="24.9" customHeight="1" x14ac:dyDescent="0.25">
      <c r="A399" s="149"/>
      <c r="B399" s="151"/>
      <c r="C399" s="1">
        <v>12</v>
      </c>
      <c r="D399" s="4" t="s">
        <v>441</v>
      </c>
      <c r="E399" s="4">
        <v>117980970.66679999</v>
      </c>
      <c r="F399" s="4">
        <v>-11651464.66</v>
      </c>
      <c r="G399" s="4">
        <v>1166601.3263999999</v>
      </c>
      <c r="H399" s="4">
        <v>3574427.1598</v>
      </c>
      <c r="I399" s="4">
        <v>0</v>
      </c>
      <c r="J399" s="4">
        <v>3574427.1598</v>
      </c>
      <c r="K399" s="4">
        <v>77962504.798199996</v>
      </c>
      <c r="L399" s="5">
        <f t="shared" si="68"/>
        <v>189033039.29119998</v>
      </c>
      <c r="M399" s="8"/>
      <c r="N399" s="151"/>
      <c r="O399" s="9">
        <v>10</v>
      </c>
      <c r="P399" s="88" t="s">
        <v>71</v>
      </c>
      <c r="Q399" s="4" t="s">
        <v>791</v>
      </c>
      <c r="R399" s="4">
        <v>179132628.17899999</v>
      </c>
      <c r="S399" s="4">
        <v>0</v>
      </c>
      <c r="T399" s="4">
        <v>1771271.7607</v>
      </c>
      <c r="U399" s="4">
        <v>5427116.9982000003</v>
      </c>
      <c r="V399" s="4">
        <v>0</v>
      </c>
      <c r="W399" s="4">
        <v>5427116.9982000003</v>
      </c>
      <c r="X399" s="4">
        <v>85207003.275800005</v>
      </c>
      <c r="Y399" s="5">
        <f t="shared" si="67"/>
        <v>271538020.2137</v>
      </c>
    </row>
    <row r="400" spans="1:25" ht="24.9" customHeight="1" x14ac:dyDescent="0.25">
      <c r="A400" s="149"/>
      <c r="B400" s="151"/>
      <c r="C400" s="1">
        <v>13</v>
      </c>
      <c r="D400" s="4" t="s">
        <v>442</v>
      </c>
      <c r="E400" s="4">
        <v>123273433.8066</v>
      </c>
      <c r="F400" s="4">
        <v>-11651464.66</v>
      </c>
      <c r="G400" s="4">
        <v>1218933.4482</v>
      </c>
      <c r="H400" s="4">
        <v>3734771.0175999999</v>
      </c>
      <c r="I400" s="4">
        <v>0</v>
      </c>
      <c r="J400" s="4">
        <v>3734771.0175999999</v>
      </c>
      <c r="K400" s="4">
        <v>79681417.086799994</v>
      </c>
      <c r="L400" s="5">
        <f t="shared" si="68"/>
        <v>196257090.6992</v>
      </c>
      <c r="M400" s="8"/>
      <c r="N400" s="151"/>
      <c r="O400" s="9">
        <v>11</v>
      </c>
      <c r="P400" s="88" t="s">
        <v>71</v>
      </c>
      <c r="Q400" s="4" t="s">
        <v>792</v>
      </c>
      <c r="R400" s="4">
        <v>111846824.5053</v>
      </c>
      <c r="S400" s="4">
        <v>0</v>
      </c>
      <c r="T400" s="4">
        <v>1105946.6037999999</v>
      </c>
      <c r="U400" s="4">
        <v>3388583.1332999999</v>
      </c>
      <c r="V400" s="4">
        <v>0</v>
      </c>
      <c r="W400" s="4">
        <v>3388583.1332999999</v>
      </c>
      <c r="X400" s="4">
        <v>63240718.496299997</v>
      </c>
      <c r="Y400" s="5">
        <f t="shared" si="67"/>
        <v>179582072.7387</v>
      </c>
    </row>
    <row r="401" spans="1:25" ht="24.9" customHeight="1" x14ac:dyDescent="0.25">
      <c r="A401" s="149"/>
      <c r="B401" s="151"/>
      <c r="C401" s="1">
        <v>14</v>
      </c>
      <c r="D401" s="4" t="s">
        <v>443</v>
      </c>
      <c r="E401" s="4">
        <v>109960456.1288</v>
      </c>
      <c r="F401" s="4">
        <v>-11651464.66</v>
      </c>
      <c r="G401" s="4">
        <v>1087294.1055000001</v>
      </c>
      <c r="H401" s="4">
        <v>3331432.5071</v>
      </c>
      <c r="I401" s="4">
        <v>0</v>
      </c>
      <c r="J401" s="4">
        <v>3331432.5071</v>
      </c>
      <c r="K401" s="4">
        <v>72855393.845500007</v>
      </c>
      <c r="L401" s="5">
        <f t="shared" si="68"/>
        <v>175583111.92690003</v>
      </c>
      <c r="M401" s="8"/>
      <c r="N401" s="151"/>
      <c r="O401" s="9">
        <v>12</v>
      </c>
      <c r="P401" s="88" t="s">
        <v>71</v>
      </c>
      <c r="Q401" s="4" t="s">
        <v>793</v>
      </c>
      <c r="R401" s="4">
        <v>129184930.97670001</v>
      </c>
      <c r="S401" s="4">
        <v>0</v>
      </c>
      <c r="T401" s="4">
        <v>1277386.6072</v>
      </c>
      <c r="U401" s="4">
        <v>3913869.5274999999</v>
      </c>
      <c r="V401" s="4">
        <v>0</v>
      </c>
      <c r="W401" s="4">
        <v>3913869.5274999999</v>
      </c>
      <c r="X401" s="4">
        <v>74421169.579600006</v>
      </c>
      <c r="Y401" s="5">
        <f t="shared" si="67"/>
        <v>208797356.69100001</v>
      </c>
    </row>
    <row r="402" spans="1:25" ht="24.9" customHeight="1" x14ac:dyDescent="0.25">
      <c r="A402" s="149"/>
      <c r="B402" s="151"/>
      <c r="C402" s="1">
        <v>15</v>
      </c>
      <c r="D402" s="4" t="s">
        <v>444</v>
      </c>
      <c r="E402" s="4">
        <v>109386655.87109999</v>
      </c>
      <c r="F402" s="4">
        <v>-11651464.66</v>
      </c>
      <c r="G402" s="4">
        <v>1081620.3419000001</v>
      </c>
      <c r="H402" s="4">
        <v>3314048.2863999996</v>
      </c>
      <c r="I402" s="4">
        <v>0</v>
      </c>
      <c r="J402" s="4">
        <v>3314048.2863999996</v>
      </c>
      <c r="K402" s="4">
        <v>66387717.494199999</v>
      </c>
      <c r="L402" s="5">
        <f t="shared" si="68"/>
        <v>168518577.33360001</v>
      </c>
      <c r="M402" s="8"/>
      <c r="N402" s="151"/>
      <c r="O402" s="9">
        <v>13</v>
      </c>
      <c r="P402" s="88" t="s">
        <v>71</v>
      </c>
      <c r="Q402" s="4" t="s">
        <v>794</v>
      </c>
      <c r="R402" s="4">
        <v>136867187.5352</v>
      </c>
      <c r="S402" s="4">
        <v>0</v>
      </c>
      <c r="T402" s="4">
        <v>1353349.1174000001</v>
      </c>
      <c r="U402" s="4">
        <v>4146616.0995999998</v>
      </c>
      <c r="V402" s="4">
        <v>0</v>
      </c>
      <c r="W402" s="4">
        <v>4146616.0995999998</v>
      </c>
      <c r="X402" s="4">
        <v>81567019.880400002</v>
      </c>
      <c r="Y402" s="5">
        <f t="shared" si="67"/>
        <v>223934172.63259998</v>
      </c>
    </row>
    <row r="403" spans="1:25" ht="24.9" customHeight="1" x14ac:dyDescent="0.25">
      <c r="A403" s="149"/>
      <c r="B403" s="151"/>
      <c r="C403" s="1">
        <v>16</v>
      </c>
      <c r="D403" s="4" t="s">
        <v>445</v>
      </c>
      <c r="E403" s="4">
        <v>118221910.54619999</v>
      </c>
      <c r="F403" s="4">
        <v>-11651464.66</v>
      </c>
      <c r="G403" s="4">
        <v>1168983.7512000001</v>
      </c>
      <c r="H403" s="4">
        <v>3581726.8289000001</v>
      </c>
      <c r="I403" s="4">
        <v>0</v>
      </c>
      <c r="J403" s="4">
        <v>3581726.8289000001</v>
      </c>
      <c r="K403" s="4">
        <v>78270101.108600006</v>
      </c>
      <c r="L403" s="5">
        <f t="shared" si="68"/>
        <v>189591257.5749</v>
      </c>
      <c r="M403" s="8"/>
      <c r="N403" s="152"/>
      <c r="O403" s="9">
        <v>14</v>
      </c>
      <c r="P403" s="88" t="s">
        <v>71</v>
      </c>
      <c r="Q403" s="4" t="s">
        <v>795</v>
      </c>
      <c r="R403" s="4">
        <v>151157078.5377</v>
      </c>
      <c r="S403" s="4">
        <v>0</v>
      </c>
      <c r="T403" s="4">
        <v>1494648.2245</v>
      </c>
      <c r="U403" s="4">
        <v>4579551.8028000006</v>
      </c>
      <c r="V403" s="4">
        <v>0</v>
      </c>
      <c r="W403" s="4">
        <v>4579551.8028000006</v>
      </c>
      <c r="X403" s="4">
        <v>85479313.172099993</v>
      </c>
      <c r="Y403" s="5">
        <f t="shared" si="67"/>
        <v>242710591.73710001</v>
      </c>
    </row>
    <row r="404" spans="1:25" ht="24.9" customHeight="1" x14ac:dyDescent="0.25">
      <c r="A404" s="149"/>
      <c r="B404" s="151"/>
      <c r="C404" s="1">
        <v>17</v>
      </c>
      <c r="D404" s="4" t="s">
        <v>446</v>
      </c>
      <c r="E404" s="4">
        <v>135001226.40549999</v>
      </c>
      <c r="F404" s="4">
        <v>-11651464.66</v>
      </c>
      <c r="G404" s="4">
        <v>1334898.4069999999</v>
      </c>
      <c r="H404" s="4">
        <v>4090083.7444000002</v>
      </c>
      <c r="I404" s="4">
        <v>0</v>
      </c>
      <c r="J404" s="4">
        <v>4090083.7444000002</v>
      </c>
      <c r="K404" s="4">
        <v>89664801.175999999</v>
      </c>
      <c r="L404" s="5">
        <f t="shared" si="68"/>
        <v>218439545.0729</v>
      </c>
      <c r="M404" s="8"/>
      <c r="N404" s="1"/>
      <c r="O404" s="157"/>
      <c r="P404" s="158"/>
      <c r="Q404" s="11"/>
      <c r="R404" s="11">
        <f>SUM(R390:R403)</f>
        <v>1943849627.0042999</v>
      </c>
      <c r="S404" s="11">
        <f t="shared" ref="S404:Y404" si="69">SUM(S390:S403)</f>
        <v>0</v>
      </c>
      <c r="T404" s="11">
        <f t="shared" si="69"/>
        <v>19220875.539900005</v>
      </c>
      <c r="U404" s="11">
        <f t="shared" si="69"/>
        <v>58892115.076399997</v>
      </c>
      <c r="V404" s="11">
        <f t="shared" si="69"/>
        <v>0</v>
      </c>
      <c r="W404" s="11">
        <f t="shared" si="69"/>
        <v>58892115.076399997</v>
      </c>
      <c r="X404" s="11">
        <f t="shared" si="69"/>
        <v>1076670221.3566</v>
      </c>
      <c r="Y404" s="11">
        <f t="shared" si="69"/>
        <v>3098632838.9772</v>
      </c>
    </row>
    <row r="405" spans="1:25" ht="24.9" customHeight="1" x14ac:dyDescent="0.25">
      <c r="A405" s="149"/>
      <c r="B405" s="151"/>
      <c r="C405" s="1">
        <v>18</v>
      </c>
      <c r="D405" s="4" t="s">
        <v>447</v>
      </c>
      <c r="E405" s="4">
        <v>162308149.98710001</v>
      </c>
      <c r="F405" s="4">
        <v>-11651464.66</v>
      </c>
      <c r="G405" s="4">
        <v>1604910.5377</v>
      </c>
      <c r="H405" s="4">
        <v>4917391.8157000002</v>
      </c>
      <c r="I405" s="4">
        <v>0</v>
      </c>
      <c r="J405" s="4">
        <v>4917391.8157000002</v>
      </c>
      <c r="K405" s="4">
        <v>100910061.17120001</v>
      </c>
      <c r="L405" s="5">
        <f t="shared" si="68"/>
        <v>258089048.85170001</v>
      </c>
      <c r="M405" s="8"/>
      <c r="N405" s="150">
        <v>37</v>
      </c>
      <c r="O405" s="9">
        <v>1</v>
      </c>
      <c r="P405" s="88" t="s">
        <v>72</v>
      </c>
      <c r="Q405" s="4" t="s">
        <v>796</v>
      </c>
      <c r="R405" s="4">
        <v>99849946.513599992</v>
      </c>
      <c r="S405" s="4">
        <v>0</v>
      </c>
      <c r="T405" s="4">
        <v>987320.91610000003</v>
      </c>
      <c r="U405" s="4">
        <v>3025118.0228999997</v>
      </c>
      <c r="V405" s="4">
        <v>0</v>
      </c>
      <c r="W405" s="4">
        <v>3025118.0228999997</v>
      </c>
      <c r="X405" s="4">
        <v>442204734.05849999</v>
      </c>
      <c r="Y405" s="5">
        <f t="shared" ref="Y405" si="70">R405+S405+T405+W405+X405</f>
        <v>546067119.51109993</v>
      </c>
    </row>
    <row r="406" spans="1:25" ht="24.9" customHeight="1" x14ac:dyDescent="0.25">
      <c r="A406" s="149"/>
      <c r="B406" s="151"/>
      <c r="C406" s="1">
        <v>19</v>
      </c>
      <c r="D406" s="4" t="s">
        <v>448</v>
      </c>
      <c r="E406" s="4">
        <v>111590862.6249</v>
      </c>
      <c r="F406" s="4">
        <v>-11651464.66</v>
      </c>
      <c r="G406" s="4">
        <v>1103415.6409</v>
      </c>
      <c r="H406" s="4">
        <v>3380828.3480000002</v>
      </c>
      <c r="I406" s="4">
        <v>0</v>
      </c>
      <c r="J406" s="4">
        <v>3380828.3480000002</v>
      </c>
      <c r="K406" s="4">
        <v>75876107.703700006</v>
      </c>
      <c r="L406" s="5">
        <f t="shared" si="68"/>
        <v>180299749.65750003</v>
      </c>
      <c r="M406" s="8"/>
      <c r="N406" s="151"/>
      <c r="O406" s="9">
        <v>2</v>
      </c>
      <c r="P406" s="88" t="s">
        <v>72</v>
      </c>
      <c r="Q406" s="4" t="s">
        <v>797</v>
      </c>
      <c r="R406" s="4">
        <v>254893279.8026</v>
      </c>
      <c r="S406" s="4">
        <v>0</v>
      </c>
      <c r="T406" s="4">
        <v>2520396.6083</v>
      </c>
      <c r="U406" s="4">
        <v>7722410.2924000006</v>
      </c>
      <c r="V406" s="4">
        <v>0</v>
      </c>
      <c r="W406" s="4">
        <v>7722410.2924000006</v>
      </c>
      <c r="X406" s="4">
        <v>543442018.26320004</v>
      </c>
      <c r="Y406" s="5">
        <f t="shared" ref="Y406:Y410" si="71">R406+S406+T406+W406+X406</f>
        <v>808578104.96650004</v>
      </c>
    </row>
    <row r="407" spans="1:25" ht="24.9" customHeight="1" x14ac:dyDescent="0.25">
      <c r="A407" s="149"/>
      <c r="B407" s="151"/>
      <c r="C407" s="1">
        <v>20</v>
      </c>
      <c r="D407" s="4" t="s">
        <v>449</v>
      </c>
      <c r="E407" s="4">
        <v>107525228.2748</v>
      </c>
      <c r="F407" s="4">
        <v>-11651464.66</v>
      </c>
      <c r="G407" s="4">
        <v>1063214.4591999999</v>
      </c>
      <c r="H407" s="4">
        <v>3257653.2819999997</v>
      </c>
      <c r="I407" s="4">
        <v>0</v>
      </c>
      <c r="J407" s="4">
        <v>3257653.2819999997</v>
      </c>
      <c r="K407" s="4">
        <v>71636255.269700006</v>
      </c>
      <c r="L407" s="5">
        <f t="shared" si="68"/>
        <v>171830886.6257</v>
      </c>
      <c r="M407" s="8"/>
      <c r="N407" s="151"/>
      <c r="O407" s="9">
        <v>3</v>
      </c>
      <c r="P407" s="88" t="s">
        <v>72</v>
      </c>
      <c r="Q407" s="4" t="s">
        <v>798</v>
      </c>
      <c r="R407" s="4">
        <v>143574414.08239999</v>
      </c>
      <c r="S407" s="4">
        <v>0</v>
      </c>
      <c r="T407" s="4">
        <v>1419670.4855</v>
      </c>
      <c r="U407" s="4">
        <v>4349822.5371000003</v>
      </c>
      <c r="V407" s="4">
        <v>0</v>
      </c>
      <c r="W407" s="4">
        <v>4349822.5371000003</v>
      </c>
      <c r="X407" s="4">
        <v>465931262.62349999</v>
      </c>
      <c r="Y407" s="5">
        <f t="shared" si="71"/>
        <v>615275169.72850001</v>
      </c>
    </row>
    <row r="408" spans="1:25" ht="24.9" customHeight="1" x14ac:dyDescent="0.25">
      <c r="A408" s="149"/>
      <c r="B408" s="151"/>
      <c r="C408" s="1">
        <v>21</v>
      </c>
      <c r="D408" s="4" t="s">
        <v>450</v>
      </c>
      <c r="E408" s="4">
        <v>156665368.64630002</v>
      </c>
      <c r="F408" s="4">
        <v>-11651464.66</v>
      </c>
      <c r="G408" s="4">
        <v>1549114.4532999999</v>
      </c>
      <c r="H408" s="4">
        <v>4746434.4929999998</v>
      </c>
      <c r="I408" s="4">
        <v>0</v>
      </c>
      <c r="J408" s="4">
        <v>4746434.4929999998</v>
      </c>
      <c r="K408" s="4">
        <v>101397322.9683</v>
      </c>
      <c r="L408" s="5">
        <f t="shared" si="68"/>
        <v>252706775.90090001</v>
      </c>
      <c r="M408" s="8"/>
      <c r="N408" s="151"/>
      <c r="O408" s="9">
        <v>4</v>
      </c>
      <c r="P408" s="88" t="s">
        <v>72</v>
      </c>
      <c r="Q408" s="4" t="s">
        <v>799</v>
      </c>
      <c r="R408" s="4">
        <v>123045176.3179</v>
      </c>
      <c r="S408" s="4">
        <v>0</v>
      </c>
      <c r="T408" s="4">
        <v>1216676.4275</v>
      </c>
      <c r="U408" s="4">
        <v>3727855.5822999999</v>
      </c>
      <c r="V408" s="4">
        <v>0</v>
      </c>
      <c r="W408" s="4">
        <v>3727855.5822999999</v>
      </c>
      <c r="X408" s="4">
        <v>456168313.18440002</v>
      </c>
      <c r="Y408" s="5">
        <f t="shared" si="71"/>
        <v>584158021.51209998</v>
      </c>
    </row>
    <row r="409" spans="1:25" ht="24.9" customHeight="1" x14ac:dyDescent="0.25">
      <c r="A409" s="149"/>
      <c r="B409" s="151"/>
      <c r="C409" s="1">
        <v>22</v>
      </c>
      <c r="D409" s="4" t="s">
        <v>451</v>
      </c>
      <c r="E409" s="4">
        <v>104266889.602</v>
      </c>
      <c r="F409" s="4">
        <v>-11651464.66</v>
      </c>
      <c r="G409" s="4">
        <v>1030995.8549</v>
      </c>
      <c r="H409" s="4">
        <v>3158936.5636999998</v>
      </c>
      <c r="I409" s="4">
        <v>0</v>
      </c>
      <c r="J409" s="4">
        <v>3158936.5636999998</v>
      </c>
      <c r="K409" s="4">
        <v>69890069.816499993</v>
      </c>
      <c r="L409" s="5">
        <f t="shared" si="68"/>
        <v>166695427.1771</v>
      </c>
      <c r="M409" s="8"/>
      <c r="N409" s="151"/>
      <c r="O409" s="9">
        <v>5</v>
      </c>
      <c r="P409" s="88" t="s">
        <v>72</v>
      </c>
      <c r="Q409" s="4" t="s">
        <v>800</v>
      </c>
      <c r="R409" s="4">
        <v>116913839.7973</v>
      </c>
      <c r="S409" s="4">
        <v>0</v>
      </c>
      <c r="T409" s="4">
        <v>1156049.4868000001</v>
      </c>
      <c r="U409" s="4">
        <v>3542096.6784999999</v>
      </c>
      <c r="V409" s="4">
        <v>0</v>
      </c>
      <c r="W409" s="4">
        <v>3542096.6784999999</v>
      </c>
      <c r="X409" s="4">
        <v>447676658.73400003</v>
      </c>
      <c r="Y409" s="5">
        <f t="shared" si="71"/>
        <v>569288644.69659996</v>
      </c>
    </row>
    <row r="410" spans="1:25" ht="24.9" customHeight="1" x14ac:dyDescent="0.25">
      <c r="A410" s="149"/>
      <c r="B410" s="151"/>
      <c r="C410" s="1">
        <v>23</v>
      </c>
      <c r="D410" s="4" t="s">
        <v>452</v>
      </c>
      <c r="E410" s="4">
        <v>105226650.31040001</v>
      </c>
      <c r="F410" s="4">
        <v>-11651464.66</v>
      </c>
      <c r="G410" s="4">
        <v>1040486.0134000001</v>
      </c>
      <c r="H410" s="4">
        <v>3188014.0896999999</v>
      </c>
      <c r="I410" s="4">
        <v>0</v>
      </c>
      <c r="J410" s="4">
        <v>3188014.0896999999</v>
      </c>
      <c r="K410" s="4">
        <v>69233405.115500003</v>
      </c>
      <c r="L410" s="5">
        <f t="shared" si="68"/>
        <v>167037090.86900002</v>
      </c>
      <c r="M410" s="8"/>
      <c r="N410" s="152"/>
      <c r="O410" s="9">
        <v>6</v>
      </c>
      <c r="P410" s="88" t="s">
        <v>72</v>
      </c>
      <c r="Q410" s="4" t="s">
        <v>801</v>
      </c>
      <c r="R410" s="4">
        <v>120262012.65979999</v>
      </c>
      <c r="S410" s="4">
        <v>0</v>
      </c>
      <c r="T410" s="4">
        <v>1189156.3758</v>
      </c>
      <c r="U410" s="4">
        <v>3643535.0711000003</v>
      </c>
      <c r="V410" s="4">
        <v>0</v>
      </c>
      <c r="W410" s="4">
        <v>3643535.0711000003</v>
      </c>
      <c r="X410" s="4">
        <v>446055733.02149999</v>
      </c>
      <c r="Y410" s="5">
        <f t="shared" si="71"/>
        <v>571150437.12819993</v>
      </c>
    </row>
    <row r="411" spans="1:25" ht="24.9" customHeight="1" thickBot="1" x14ac:dyDescent="0.3">
      <c r="A411" s="149"/>
      <c r="B411" s="151"/>
      <c r="C411" s="1">
        <v>24</v>
      </c>
      <c r="D411" s="4" t="s">
        <v>453</v>
      </c>
      <c r="E411" s="4">
        <v>135755039.9206</v>
      </c>
      <c r="F411" s="4">
        <v>-11651464.66</v>
      </c>
      <c r="G411" s="4">
        <v>1342352.1501</v>
      </c>
      <c r="H411" s="4">
        <v>4112921.7620999999</v>
      </c>
      <c r="I411" s="4">
        <v>0</v>
      </c>
      <c r="J411" s="4">
        <v>4112921.7620999999</v>
      </c>
      <c r="K411" s="4">
        <v>87234396.690500006</v>
      </c>
      <c r="L411" s="5">
        <f t="shared" si="68"/>
        <v>216793245.8633</v>
      </c>
      <c r="M411" s="8"/>
      <c r="N411" s="1"/>
      <c r="O411" s="157"/>
      <c r="P411" s="158"/>
      <c r="Q411" s="14"/>
      <c r="R411" s="14">
        <f>SUM(R405:R410)</f>
        <v>858538669.17359996</v>
      </c>
      <c r="S411" s="14">
        <f t="shared" ref="S411:Y411" si="72">SUM(S405:S410)</f>
        <v>0</v>
      </c>
      <c r="T411" s="14">
        <f t="shared" si="72"/>
        <v>8489270.3000000007</v>
      </c>
      <c r="U411" s="14">
        <f t="shared" si="72"/>
        <v>26010838.184300002</v>
      </c>
      <c r="V411" s="14">
        <f t="shared" si="72"/>
        <v>0</v>
      </c>
      <c r="W411" s="14">
        <f t="shared" si="72"/>
        <v>26010838.184300002</v>
      </c>
      <c r="X411" s="14">
        <f t="shared" si="72"/>
        <v>2801478719.8851004</v>
      </c>
      <c r="Y411" s="14">
        <f t="shared" si="72"/>
        <v>3694517497.5429997</v>
      </c>
    </row>
    <row r="412" spans="1:25" ht="24.9" customHeight="1" thickTop="1" thickBot="1" x14ac:dyDescent="0.3">
      <c r="A412" s="149"/>
      <c r="B412" s="151"/>
      <c r="C412" s="1">
        <v>25</v>
      </c>
      <c r="D412" s="4" t="s">
        <v>454</v>
      </c>
      <c r="E412" s="4">
        <v>138711548.93880001</v>
      </c>
      <c r="F412" s="4">
        <v>-11651464.66</v>
      </c>
      <c r="G412" s="4">
        <v>1371586.2487000001</v>
      </c>
      <c r="H412" s="4">
        <v>4202494.0557000004</v>
      </c>
      <c r="I412" s="4">
        <v>0</v>
      </c>
      <c r="J412" s="4">
        <v>4202494.0557000004</v>
      </c>
      <c r="K412" s="4">
        <v>91620315.196899995</v>
      </c>
      <c r="L412" s="5">
        <f t="shared" si="68"/>
        <v>224254479.78009999</v>
      </c>
      <c r="M412" s="8"/>
      <c r="N412" s="156" t="s">
        <v>926</v>
      </c>
      <c r="O412" s="157"/>
      <c r="P412" s="158"/>
      <c r="Q412" s="7"/>
      <c r="R412" s="7">
        <v>94489217814.229996</v>
      </c>
      <c r="S412" s="7">
        <f>-1382925257.69</f>
        <v>-1382925257.6900001</v>
      </c>
      <c r="T412" s="7">
        <v>934313781.38999999</v>
      </c>
      <c r="U412" s="7">
        <v>2862705947.8699999</v>
      </c>
      <c r="V412" s="7">
        <v>559373428.72000003</v>
      </c>
      <c r="W412" s="7">
        <v>2303332519.1500001</v>
      </c>
      <c r="X412" s="7">
        <v>65593152154.089996</v>
      </c>
      <c r="Y412" s="6">
        <f>R412+S412+T412+W412+X412</f>
        <v>161937091011.16998</v>
      </c>
    </row>
    <row r="413" spans="1:25" ht="13.8" thickTop="1" x14ac:dyDescent="0.25">
      <c r="C413" s="92"/>
      <c r="D413" s="126" t="s">
        <v>941</v>
      </c>
      <c r="E413" s="93">
        <f>SUM(E388:E412)</f>
        <v>3100647528.072299</v>
      </c>
      <c r="F413" s="93">
        <f t="shared" ref="F413:K413" si="73">SUM(F388:F412)</f>
        <v>-291286616.5</v>
      </c>
      <c r="G413" s="93">
        <f t="shared" si="73"/>
        <v>30659346.999900002</v>
      </c>
      <c r="H413" s="93">
        <f t="shared" si="73"/>
        <v>93939206.252400011</v>
      </c>
      <c r="I413" s="93">
        <f t="shared" si="73"/>
        <v>0</v>
      </c>
      <c r="J413" s="93">
        <f t="shared" si="73"/>
        <v>93939206.252400011</v>
      </c>
      <c r="K413" s="93">
        <f t="shared" si="73"/>
        <v>2022269979.4988999</v>
      </c>
      <c r="L413" s="5">
        <f>E413+F413+G413+H413+K413-I413+J413</f>
        <v>5050168650.5758991</v>
      </c>
      <c r="M413" s="15">
        <v>0</v>
      </c>
      <c r="O413" s="156"/>
      <c r="P413" s="157"/>
      <c r="Q413" s="158"/>
      <c r="R413" s="94"/>
      <c r="S413" s="94"/>
      <c r="T413" s="94"/>
      <c r="U413" s="94"/>
      <c r="V413" s="94"/>
      <c r="W413" s="94"/>
      <c r="X413" s="94"/>
      <c r="Y413" s="94"/>
    </row>
    <row r="414" spans="1:25" ht="17.399999999999999" thickBot="1" x14ac:dyDescent="0.6">
      <c r="D414" s="122"/>
      <c r="E414" s="123"/>
      <c r="F414" s="123"/>
      <c r="G414" s="123"/>
      <c r="H414" s="123"/>
      <c r="I414" s="123"/>
      <c r="J414" s="123"/>
      <c r="K414" s="123"/>
      <c r="L414" s="124"/>
      <c r="M414" s="125"/>
      <c r="N414" s="125"/>
      <c r="Q414" s="15"/>
      <c r="R414" s="95"/>
      <c r="S414" s="96"/>
      <c r="T414" s="15"/>
      <c r="U414" s="18"/>
      <c r="V414" s="18"/>
      <c r="W414" s="18"/>
      <c r="X414" s="16"/>
    </row>
    <row r="415" spans="1:25" x14ac:dyDescent="0.25">
      <c r="C415" s="97"/>
      <c r="D415" s="94"/>
      <c r="E415" s="94"/>
      <c r="F415" s="94"/>
      <c r="G415" s="94"/>
      <c r="H415" s="94"/>
      <c r="I415" s="94"/>
      <c r="J415" s="94"/>
      <c r="K415" s="94"/>
      <c r="L415" s="94"/>
      <c r="R415" s="16"/>
      <c r="U415" s="16"/>
      <c r="V415" s="16"/>
      <c r="W415" s="16"/>
      <c r="X415" s="16"/>
    </row>
    <row r="419" spans="25:25" x14ac:dyDescent="0.25">
      <c r="Y419" s="16"/>
    </row>
  </sheetData>
  <mergeCells count="102">
    <mergeCell ref="A2:Y2"/>
    <mergeCell ref="N390:N403"/>
    <mergeCell ref="O404:P404"/>
    <mergeCell ref="N405:N410"/>
    <mergeCell ref="O411:P411"/>
    <mergeCell ref="N412:P412"/>
    <mergeCell ref="O413:Q413"/>
    <mergeCell ref="N355:N370"/>
    <mergeCell ref="B363:C363"/>
    <mergeCell ref="A364:A386"/>
    <mergeCell ref="B364:B386"/>
    <mergeCell ref="O371:P371"/>
    <mergeCell ref="N372:N388"/>
    <mergeCell ref="B387:C387"/>
    <mergeCell ref="A388:A412"/>
    <mergeCell ref="B388:B412"/>
    <mergeCell ref="O389:P389"/>
    <mergeCell ref="B307:C307"/>
    <mergeCell ref="N307:N329"/>
    <mergeCell ref="A308:A334"/>
    <mergeCell ref="B308:B334"/>
    <mergeCell ref="O330:P330"/>
    <mergeCell ref="N331:N353"/>
    <mergeCell ref="B335:C335"/>
    <mergeCell ref="B278:B294"/>
    <mergeCell ref="A336:A362"/>
    <mergeCell ref="B336:B362"/>
    <mergeCell ref="O354:P354"/>
    <mergeCell ref="O288:P288"/>
    <mergeCell ref="N289:N305"/>
    <mergeCell ref="B295:C295"/>
    <mergeCell ref="A296:A306"/>
    <mergeCell ref="B296:B306"/>
    <mergeCell ref="O306:P306"/>
    <mergeCell ref="A183:A200"/>
    <mergeCell ref="B183:B200"/>
    <mergeCell ref="O183:P183"/>
    <mergeCell ref="N184:N203"/>
    <mergeCell ref="B201:C201"/>
    <mergeCell ref="A202:A226"/>
    <mergeCell ref="B202:B226"/>
    <mergeCell ref="O204:P204"/>
    <mergeCell ref="N205:N222"/>
    <mergeCell ref="O223:P223"/>
    <mergeCell ref="N224:N253"/>
    <mergeCell ref="B227:C227"/>
    <mergeCell ref="A228:A240"/>
    <mergeCell ref="B228:B240"/>
    <mergeCell ref="B241:C241"/>
    <mergeCell ref="A242:A259"/>
    <mergeCell ref="B242:B259"/>
    <mergeCell ref="O254:P254"/>
    <mergeCell ref="N255:N287"/>
    <mergeCell ref="B260:C260"/>
    <mergeCell ref="A261:A276"/>
    <mergeCell ref="B261:B276"/>
    <mergeCell ref="B277:C277"/>
    <mergeCell ref="A278:A294"/>
    <mergeCell ref="A101:A120"/>
    <mergeCell ref="B101:B120"/>
    <mergeCell ref="O105:P105"/>
    <mergeCell ref="N106:N121"/>
    <mergeCell ref="B121:C121"/>
    <mergeCell ref="A122:A129"/>
    <mergeCell ref="B122:B129"/>
    <mergeCell ref="O122:P122"/>
    <mergeCell ref="N123:N142"/>
    <mergeCell ref="B130:C130"/>
    <mergeCell ref="A131:A153"/>
    <mergeCell ref="B131:B153"/>
    <mergeCell ref="O143:P143"/>
    <mergeCell ref="N144:N156"/>
    <mergeCell ref="B154:C154"/>
    <mergeCell ref="A155:A181"/>
    <mergeCell ref="B155:B181"/>
    <mergeCell ref="O157:P157"/>
    <mergeCell ref="N158:N182"/>
    <mergeCell ref="B182:C182"/>
    <mergeCell ref="A3:Y3"/>
    <mergeCell ref="A1:X1"/>
    <mergeCell ref="A7:A23"/>
    <mergeCell ref="B7:B23"/>
    <mergeCell ref="N7:N25"/>
    <mergeCell ref="P7:P25"/>
    <mergeCell ref="B24:C24"/>
    <mergeCell ref="A25:A45"/>
    <mergeCell ref="B25:B45"/>
    <mergeCell ref="O26:P26"/>
    <mergeCell ref="N27:N60"/>
    <mergeCell ref="P27:P60"/>
    <mergeCell ref="B46:C46"/>
    <mergeCell ref="A47:A77"/>
    <mergeCell ref="B47:B77"/>
    <mergeCell ref="O61:P61"/>
    <mergeCell ref="N62:N82"/>
    <mergeCell ref="P62:P82"/>
    <mergeCell ref="B78:C78"/>
    <mergeCell ref="A79:A99"/>
    <mergeCell ref="B79:B99"/>
    <mergeCell ref="O83:P83"/>
    <mergeCell ref="N84:N104"/>
    <mergeCell ref="B100:C100"/>
  </mergeCells>
  <pageMargins left="0.7" right="0.7" top="0.75" bottom="0.75" header="0.3" footer="0.3"/>
  <pageSetup paperSize="9" scale="3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80"/>
  <sheetViews>
    <sheetView workbookViewId="0">
      <selection activeCell="J718" sqref="J718"/>
    </sheetView>
  </sheetViews>
  <sheetFormatPr defaultColWidth="9.109375" defaultRowHeight="15.6" x14ac:dyDescent="0.3"/>
  <cols>
    <col min="1" max="1" width="9.109375" style="98"/>
    <col min="2" max="2" width="20.33203125" style="98" customWidth="1"/>
    <col min="3" max="3" width="28.6640625" style="98" customWidth="1"/>
    <col min="4" max="4" width="20" style="98" customWidth="1"/>
    <col min="5" max="5" width="23" style="98" customWidth="1"/>
    <col min="6" max="6" width="26.33203125" style="98" customWidth="1"/>
    <col min="7" max="8" width="9.109375" style="98"/>
    <col min="9" max="9" width="16.88671875" style="98" bestFit="1" customWidth="1"/>
    <col min="10" max="10" width="17.33203125" style="98" bestFit="1" customWidth="1"/>
    <col min="11" max="16384" width="9.109375" style="98"/>
  </cols>
  <sheetData>
    <row r="1" spans="1:6" x14ac:dyDescent="0.3">
      <c r="A1" s="160" t="s">
        <v>904</v>
      </c>
      <c r="B1" s="160"/>
      <c r="C1" s="160"/>
      <c r="D1" s="160"/>
      <c r="E1" s="160"/>
      <c r="F1" s="160"/>
    </row>
    <row r="2" spans="1:6" x14ac:dyDescent="0.3">
      <c r="A2" s="160" t="s">
        <v>893</v>
      </c>
      <c r="B2" s="160"/>
      <c r="C2" s="160"/>
      <c r="D2" s="160"/>
      <c r="E2" s="160"/>
      <c r="F2" s="160"/>
    </row>
    <row r="3" spans="1:6" ht="52.5" customHeight="1" x14ac:dyDescent="0.3">
      <c r="A3" s="161" t="s">
        <v>932</v>
      </c>
      <c r="B3" s="161"/>
      <c r="C3" s="161"/>
      <c r="D3" s="161"/>
      <c r="E3" s="161"/>
      <c r="F3" s="161"/>
    </row>
    <row r="4" spans="1:6" ht="46.8" x14ac:dyDescent="0.3">
      <c r="A4" s="102" t="s">
        <v>34</v>
      </c>
      <c r="B4" s="102" t="s">
        <v>928</v>
      </c>
      <c r="C4" s="102" t="s">
        <v>929</v>
      </c>
      <c r="D4" s="104" t="s">
        <v>930</v>
      </c>
      <c r="E4" s="104" t="s">
        <v>931</v>
      </c>
      <c r="F4" s="103" t="s">
        <v>883</v>
      </c>
    </row>
    <row r="5" spans="1:6" x14ac:dyDescent="0.3">
      <c r="A5" s="102"/>
      <c r="B5" s="102"/>
      <c r="C5" s="102"/>
      <c r="D5" s="55" t="s">
        <v>879</v>
      </c>
      <c r="E5" s="55" t="s">
        <v>879</v>
      </c>
      <c r="F5" s="55" t="s">
        <v>879</v>
      </c>
    </row>
    <row r="6" spans="1:6" ht="22.95" customHeight="1" x14ac:dyDescent="0.3">
      <c r="A6" s="99">
        <v>1</v>
      </c>
      <c r="B6" s="100" t="s">
        <v>36</v>
      </c>
      <c r="C6" s="100" t="s">
        <v>75</v>
      </c>
      <c r="D6" s="101">
        <v>3014268.9648000002</v>
      </c>
      <c r="E6" s="101">
        <v>29805.2317</v>
      </c>
      <c r="F6" s="59">
        <f>SUM(D6:E6)</f>
        <v>3044074.1965000001</v>
      </c>
    </row>
    <row r="7" spans="1:6" ht="22.95" customHeight="1" x14ac:dyDescent="0.3">
      <c r="A7" s="99">
        <v>2</v>
      </c>
      <c r="B7" s="100" t="s">
        <v>36</v>
      </c>
      <c r="C7" s="100" t="s">
        <v>76</v>
      </c>
      <c r="D7" s="101">
        <v>5028915.0965</v>
      </c>
      <c r="E7" s="101">
        <v>49726.146399999998</v>
      </c>
      <c r="F7" s="59">
        <f t="shared" ref="F7:F70" si="0">SUM(D7:E7)</f>
        <v>5078641.2429</v>
      </c>
    </row>
    <row r="8" spans="1:6" ht="22.95" customHeight="1" x14ac:dyDescent="0.3">
      <c r="A8" s="99">
        <v>3</v>
      </c>
      <c r="B8" s="100" t="s">
        <v>36</v>
      </c>
      <c r="C8" s="100" t="s">
        <v>77</v>
      </c>
      <c r="D8" s="101">
        <v>3538395.4531999999</v>
      </c>
      <c r="E8" s="101">
        <v>34987.818800000001</v>
      </c>
      <c r="F8" s="59">
        <f t="shared" si="0"/>
        <v>3573383.2719999999</v>
      </c>
    </row>
    <row r="9" spans="1:6" ht="22.95" customHeight="1" x14ac:dyDescent="0.3">
      <c r="A9" s="99">
        <v>4</v>
      </c>
      <c r="B9" s="100" t="s">
        <v>36</v>
      </c>
      <c r="C9" s="100" t="s">
        <v>78</v>
      </c>
      <c r="D9" s="101">
        <v>3605241.7379000001</v>
      </c>
      <c r="E9" s="101">
        <v>35648.798000000003</v>
      </c>
      <c r="F9" s="59">
        <f t="shared" si="0"/>
        <v>3640890.5359</v>
      </c>
    </row>
    <row r="10" spans="1:6" ht="22.95" customHeight="1" x14ac:dyDescent="0.3">
      <c r="A10" s="99">
        <v>5</v>
      </c>
      <c r="B10" s="100" t="s">
        <v>36</v>
      </c>
      <c r="C10" s="100" t="s">
        <v>79</v>
      </c>
      <c r="D10" s="101">
        <v>3281476.0720000002</v>
      </c>
      <c r="E10" s="101">
        <v>32447.3881</v>
      </c>
      <c r="F10" s="59">
        <f t="shared" si="0"/>
        <v>3313923.4601000003</v>
      </c>
    </row>
    <row r="11" spans="1:6" ht="22.95" customHeight="1" x14ac:dyDescent="0.3">
      <c r="A11" s="99">
        <v>6</v>
      </c>
      <c r="B11" s="100" t="s">
        <v>36</v>
      </c>
      <c r="C11" s="100" t="s">
        <v>80</v>
      </c>
      <c r="D11" s="101">
        <v>3388916.5874999999</v>
      </c>
      <c r="E11" s="101">
        <v>33509.764900000002</v>
      </c>
      <c r="F11" s="59">
        <f t="shared" si="0"/>
        <v>3422426.3523999997</v>
      </c>
    </row>
    <row r="12" spans="1:6" ht="22.95" customHeight="1" x14ac:dyDescent="0.3">
      <c r="A12" s="99">
        <v>7</v>
      </c>
      <c r="B12" s="100" t="s">
        <v>36</v>
      </c>
      <c r="C12" s="100" t="s">
        <v>81</v>
      </c>
      <c r="D12" s="101">
        <v>3288156.7957000001</v>
      </c>
      <c r="E12" s="101">
        <v>32513.447400000001</v>
      </c>
      <c r="F12" s="59">
        <f t="shared" si="0"/>
        <v>3320670.2431000001</v>
      </c>
    </row>
    <row r="13" spans="1:6" ht="22.95" customHeight="1" x14ac:dyDescent="0.3">
      <c r="A13" s="99">
        <v>8</v>
      </c>
      <c r="B13" s="100" t="s">
        <v>36</v>
      </c>
      <c r="C13" s="100" t="s">
        <v>82</v>
      </c>
      <c r="D13" s="101">
        <v>3206157.9117999999</v>
      </c>
      <c r="E13" s="101">
        <v>31702.638599999998</v>
      </c>
      <c r="F13" s="59">
        <f t="shared" si="0"/>
        <v>3237860.5504000001</v>
      </c>
    </row>
    <row r="14" spans="1:6" ht="22.95" customHeight="1" x14ac:dyDescent="0.3">
      <c r="A14" s="99">
        <v>9</v>
      </c>
      <c r="B14" s="100" t="s">
        <v>36</v>
      </c>
      <c r="C14" s="100" t="s">
        <v>83</v>
      </c>
      <c r="D14" s="101">
        <v>3458987.8125999998</v>
      </c>
      <c r="E14" s="101">
        <v>34202.632400000002</v>
      </c>
      <c r="F14" s="59">
        <f t="shared" si="0"/>
        <v>3493190.4449999998</v>
      </c>
    </row>
    <row r="15" spans="1:6" ht="22.95" customHeight="1" x14ac:dyDescent="0.3">
      <c r="A15" s="99">
        <v>10</v>
      </c>
      <c r="B15" s="100" t="s">
        <v>36</v>
      </c>
      <c r="C15" s="100" t="s">
        <v>84</v>
      </c>
      <c r="D15" s="101">
        <v>3510172.733</v>
      </c>
      <c r="E15" s="101">
        <v>34708.751300000004</v>
      </c>
      <c r="F15" s="59">
        <f t="shared" si="0"/>
        <v>3544881.4843000001</v>
      </c>
    </row>
    <row r="16" spans="1:6" ht="22.95" customHeight="1" x14ac:dyDescent="0.3">
      <c r="A16" s="99">
        <v>11</v>
      </c>
      <c r="B16" s="100" t="s">
        <v>36</v>
      </c>
      <c r="C16" s="100" t="s">
        <v>85</v>
      </c>
      <c r="D16" s="101">
        <v>3838654.6573000001</v>
      </c>
      <c r="E16" s="101">
        <v>37956.7958</v>
      </c>
      <c r="F16" s="59">
        <f t="shared" si="0"/>
        <v>3876611.4531</v>
      </c>
    </row>
    <row r="17" spans="1:6" ht="22.95" customHeight="1" x14ac:dyDescent="0.3">
      <c r="A17" s="99">
        <v>12</v>
      </c>
      <c r="B17" s="100" t="s">
        <v>36</v>
      </c>
      <c r="C17" s="100" t="s">
        <v>86</v>
      </c>
      <c r="D17" s="101">
        <v>3695942.0430999999</v>
      </c>
      <c r="E17" s="101">
        <v>36545.6469</v>
      </c>
      <c r="F17" s="59">
        <f t="shared" si="0"/>
        <v>3732487.69</v>
      </c>
    </row>
    <row r="18" spans="1:6" ht="22.95" customHeight="1" x14ac:dyDescent="0.3">
      <c r="A18" s="99">
        <v>13</v>
      </c>
      <c r="B18" s="100" t="s">
        <v>36</v>
      </c>
      <c r="C18" s="100" t="s">
        <v>87</v>
      </c>
      <c r="D18" s="101">
        <v>2822302.8678000001</v>
      </c>
      <c r="E18" s="101">
        <v>27907.062099999999</v>
      </c>
      <c r="F18" s="59">
        <f t="shared" si="0"/>
        <v>2850209.9299000003</v>
      </c>
    </row>
    <row r="19" spans="1:6" ht="22.95" customHeight="1" x14ac:dyDescent="0.3">
      <c r="A19" s="99">
        <v>14</v>
      </c>
      <c r="B19" s="100" t="s">
        <v>36</v>
      </c>
      <c r="C19" s="100" t="s">
        <v>88</v>
      </c>
      <c r="D19" s="101">
        <v>2666690.7107000002</v>
      </c>
      <c r="E19" s="101">
        <v>26368.361799999999</v>
      </c>
      <c r="F19" s="59">
        <f t="shared" si="0"/>
        <v>2693059.0725000002</v>
      </c>
    </row>
    <row r="20" spans="1:6" ht="22.95" customHeight="1" x14ac:dyDescent="0.3">
      <c r="A20" s="99">
        <v>15</v>
      </c>
      <c r="B20" s="100" t="s">
        <v>36</v>
      </c>
      <c r="C20" s="100" t="s">
        <v>89</v>
      </c>
      <c r="D20" s="101">
        <v>2776806.1419000002</v>
      </c>
      <c r="E20" s="101">
        <v>27457.188300000002</v>
      </c>
      <c r="F20" s="59">
        <f t="shared" si="0"/>
        <v>2804263.3302000002</v>
      </c>
    </row>
    <row r="21" spans="1:6" ht="22.95" customHeight="1" x14ac:dyDescent="0.3">
      <c r="A21" s="99">
        <v>16</v>
      </c>
      <c r="B21" s="100" t="s">
        <v>36</v>
      </c>
      <c r="C21" s="100" t="s">
        <v>90</v>
      </c>
      <c r="D21" s="101">
        <v>4139322.5027000001</v>
      </c>
      <c r="E21" s="101">
        <v>40929.813499999997</v>
      </c>
      <c r="F21" s="59">
        <f t="shared" si="0"/>
        <v>4180252.3162000002</v>
      </c>
    </row>
    <row r="22" spans="1:6" ht="22.95" customHeight="1" x14ac:dyDescent="0.3">
      <c r="A22" s="99">
        <v>17</v>
      </c>
      <c r="B22" s="100" t="s">
        <v>36</v>
      </c>
      <c r="C22" s="100" t="s">
        <v>91</v>
      </c>
      <c r="D22" s="101">
        <v>3576617.4643000001</v>
      </c>
      <c r="E22" s="101">
        <v>35365.759899999997</v>
      </c>
      <c r="F22" s="59">
        <f t="shared" si="0"/>
        <v>3611983.2242000001</v>
      </c>
    </row>
    <row r="23" spans="1:6" ht="22.95" customHeight="1" x14ac:dyDescent="0.3">
      <c r="A23" s="99">
        <v>18</v>
      </c>
      <c r="B23" s="100" t="s">
        <v>37</v>
      </c>
      <c r="C23" s="100" t="s">
        <v>92</v>
      </c>
      <c r="D23" s="101">
        <v>3667937.9166999999</v>
      </c>
      <c r="E23" s="101">
        <v>36268.7408</v>
      </c>
      <c r="F23" s="59">
        <f t="shared" si="0"/>
        <v>3704206.6574999997</v>
      </c>
    </row>
    <row r="24" spans="1:6" ht="22.95" customHeight="1" x14ac:dyDescent="0.3">
      <c r="A24" s="99">
        <v>19</v>
      </c>
      <c r="B24" s="100" t="s">
        <v>37</v>
      </c>
      <c r="C24" s="100" t="s">
        <v>93</v>
      </c>
      <c r="D24" s="101">
        <v>4480926.7783000004</v>
      </c>
      <c r="E24" s="101">
        <v>44307.612399999998</v>
      </c>
      <c r="F24" s="59">
        <f t="shared" si="0"/>
        <v>4525234.3907000003</v>
      </c>
    </row>
    <row r="25" spans="1:6" ht="22.95" customHeight="1" x14ac:dyDescent="0.3">
      <c r="A25" s="99">
        <v>20</v>
      </c>
      <c r="B25" s="100" t="s">
        <v>37</v>
      </c>
      <c r="C25" s="100" t="s">
        <v>94</v>
      </c>
      <c r="D25" s="101">
        <v>3815510.4353999998</v>
      </c>
      <c r="E25" s="101">
        <v>37727.9447</v>
      </c>
      <c r="F25" s="59">
        <f t="shared" si="0"/>
        <v>3853238.3800999997</v>
      </c>
    </row>
    <row r="26" spans="1:6" ht="22.95" customHeight="1" x14ac:dyDescent="0.3">
      <c r="A26" s="99">
        <v>21</v>
      </c>
      <c r="B26" s="100" t="s">
        <v>37</v>
      </c>
      <c r="C26" s="100" t="s">
        <v>95</v>
      </c>
      <c r="D26" s="101">
        <v>3340534.3623000002</v>
      </c>
      <c r="E26" s="101">
        <v>33031.359199999999</v>
      </c>
      <c r="F26" s="59">
        <f t="shared" si="0"/>
        <v>3373565.7215</v>
      </c>
    </row>
    <row r="27" spans="1:6" ht="22.95" customHeight="1" x14ac:dyDescent="0.3">
      <c r="A27" s="99">
        <v>22</v>
      </c>
      <c r="B27" s="100" t="s">
        <v>37</v>
      </c>
      <c r="C27" s="100" t="s">
        <v>96</v>
      </c>
      <c r="D27" s="101">
        <v>3305578.4586</v>
      </c>
      <c r="E27" s="101">
        <v>32685.713599999999</v>
      </c>
      <c r="F27" s="59">
        <f t="shared" si="0"/>
        <v>3338264.1721999999</v>
      </c>
    </row>
    <row r="28" spans="1:6" ht="22.95" customHeight="1" x14ac:dyDescent="0.3">
      <c r="A28" s="99">
        <v>23</v>
      </c>
      <c r="B28" s="100" t="s">
        <v>37</v>
      </c>
      <c r="C28" s="100" t="s">
        <v>97</v>
      </c>
      <c r="D28" s="101">
        <v>3534139.7089999998</v>
      </c>
      <c r="E28" s="101">
        <v>34945.7379</v>
      </c>
      <c r="F28" s="59">
        <f t="shared" si="0"/>
        <v>3569085.4468999999</v>
      </c>
    </row>
    <row r="29" spans="1:6" ht="22.95" customHeight="1" x14ac:dyDescent="0.3">
      <c r="A29" s="99">
        <v>24</v>
      </c>
      <c r="B29" s="100" t="s">
        <v>37</v>
      </c>
      <c r="C29" s="100" t="s">
        <v>98</v>
      </c>
      <c r="D29" s="101">
        <v>3849525.4904</v>
      </c>
      <c r="E29" s="101">
        <v>38064.287100000001</v>
      </c>
      <c r="F29" s="59">
        <f t="shared" si="0"/>
        <v>3887589.7774999999</v>
      </c>
    </row>
    <row r="30" spans="1:6" ht="22.95" customHeight="1" x14ac:dyDescent="0.3">
      <c r="A30" s="99">
        <v>25</v>
      </c>
      <c r="B30" s="100" t="s">
        <v>37</v>
      </c>
      <c r="C30" s="100" t="s">
        <v>99</v>
      </c>
      <c r="D30" s="101">
        <v>4026924.7877000002</v>
      </c>
      <c r="E30" s="101">
        <v>39818.419600000001</v>
      </c>
      <c r="F30" s="59">
        <f t="shared" si="0"/>
        <v>4066743.2073000004</v>
      </c>
    </row>
    <row r="31" spans="1:6" ht="22.95" customHeight="1" x14ac:dyDescent="0.3">
      <c r="A31" s="99">
        <v>26</v>
      </c>
      <c r="B31" s="100" t="s">
        <v>37</v>
      </c>
      <c r="C31" s="100" t="s">
        <v>802</v>
      </c>
      <c r="D31" s="101">
        <v>3501210.7445</v>
      </c>
      <c r="E31" s="101">
        <v>34620.134700000002</v>
      </c>
      <c r="F31" s="59">
        <f t="shared" si="0"/>
        <v>3535830.8791999999</v>
      </c>
    </row>
    <row r="32" spans="1:6" ht="22.95" customHeight="1" x14ac:dyDescent="0.3">
      <c r="A32" s="99">
        <v>27</v>
      </c>
      <c r="B32" s="100" t="s">
        <v>37</v>
      </c>
      <c r="C32" s="100" t="s">
        <v>100</v>
      </c>
      <c r="D32" s="101">
        <v>3134873.7804999999</v>
      </c>
      <c r="E32" s="101">
        <v>30997.7778</v>
      </c>
      <c r="F32" s="59">
        <f t="shared" si="0"/>
        <v>3165871.5582999997</v>
      </c>
    </row>
    <row r="33" spans="1:6" ht="22.95" customHeight="1" x14ac:dyDescent="0.3">
      <c r="A33" s="99">
        <v>28</v>
      </c>
      <c r="B33" s="100" t="s">
        <v>37</v>
      </c>
      <c r="C33" s="100" t="s">
        <v>101</v>
      </c>
      <c r="D33" s="101">
        <v>3185732.7168999999</v>
      </c>
      <c r="E33" s="101">
        <v>31500.673299999999</v>
      </c>
      <c r="F33" s="59">
        <f t="shared" si="0"/>
        <v>3217233.3901999998</v>
      </c>
    </row>
    <row r="34" spans="1:6" ht="22.95" customHeight="1" x14ac:dyDescent="0.3">
      <c r="A34" s="99">
        <v>29</v>
      </c>
      <c r="B34" s="100" t="s">
        <v>37</v>
      </c>
      <c r="C34" s="100" t="s">
        <v>102</v>
      </c>
      <c r="D34" s="101">
        <v>3119037.4161999999</v>
      </c>
      <c r="E34" s="101">
        <v>30841.187099999999</v>
      </c>
      <c r="F34" s="59">
        <f t="shared" si="0"/>
        <v>3149878.6033000001</v>
      </c>
    </row>
    <row r="35" spans="1:6" ht="22.95" customHeight="1" x14ac:dyDescent="0.3">
      <c r="A35" s="99">
        <v>30</v>
      </c>
      <c r="B35" s="100" t="s">
        <v>37</v>
      </c>
      <c r="C35" s="100" t="s">
        <v>103</v>
      </c>
      <c r="D35" s="101">
        <v>3616590.9396000002</v>
      </c>
      <c r="E35" s="101">
        <v>35761.019500000002</v>
      </c>
      <c r="F35" s="59">
        <f t="shared" si="0"/>
        <v>3652351.9591000001</v>
      </c>
    </row>
    <row r="36" spans="1:6" ht="22.95" customHeight="1" x14ac:dyDescent="0.3">
      <c r="A36" s="99">
        <v>31</v>
      </c>
      <c r="B36" s="100" t="s">
        <v>37</v>
      </c>
      <c r="C36" s="100" t="s">
        <v>104</v>
      </c>
      <c r="D36" s="101">
        <v>3506070.7296000002</v>
      </c>
      <c r="E36" s="101">
        <v>34668.190499999997</v>
      </c>
      <c r="F36" s="59">
        <f t="shared" si="0"/>
        <v>3540738.9201000002</v>
      </c>
    </row>
    <row r="37" spans="1:6" ht="22.95" customHeight="1" x14ac:dyDescent="0.3">
      <c r="A37" s="99">
        <v>32</v>
      </c>
      <c r="B37" s="100" t="s">
        <v>37</v>
      </c>
      <c r="C37" s="100" t="s">
        <v>105</v>
      </c>
      <c r="D37" s="101">
        <v>3345635.0687000002</v>
      </c>
      <c r="E37" s="101">
        <v>33081.7952</v>
      </c>
      <c r="F37" s="59">
        <f t="shared" si="0"/>
        <v>3378716.8639000002</v>
      </c>
    </row>
    <row r="38" spans="1:6" ht="22.95" customHeight="1" x14ac:dyDescent="0.3">
      <c r="A38" s="99">
        <v>33</v>
      </c>
      <c r="B38" s="100" t="s">
        <v>37</v>
      </c>
      <c r="C38" s="100" t="s">
        <v>106</v>
      </c>
      <c r="D38" s="101">
        <v>3116877.1941</v>
      </c>
      <c r="E38" s="101">
        <v>30819.826700000001</v>
      </c>
      <c r="F38" s="59">
        <f t="shared" si="0"/>
        <v>3147697.0208000001</v>
      </c>
    </row>
    <row r="39" spans="1:6" ht="22.95" customHeight="1" x14ac:dyDescent="0.3">
      <c r="A39" s="99">
        <v>34</v>
      </c>
      <c r="B39" s="100" t="s">
        <v>37</v>
      </c>
      <c r="C39" s="100" t="s">
        <v>107</v>
      </c>
      <c r="D39" s="101">
        <v>2962146.105</v>
      </c>
      <c r="E39" s="101">
        <v>29289.838500000002</v>
      </c>
      <c r="F39" s="59">
        <f t="shared" si="0"/>
        <v>2991435.9435000001</v>
      </c>
    </row>
    <row r="40" spans="1:6" ht="22.95" customHeight="1" x14ac:dyDescent="0.3">
      <c r="A40" s="99">
        <v>35</v>
      </c>
      <c r="B40" s="100" t="s">
        <v>37</v>
      </c>
      <c r="C40" s="100" t="s">
        <v>108</v>
      </c>
      <c r="D40" s="101">
        <v>3355623.8883000002</v>
      </c>
      <c r="E40" s="101">
        <v>33180.5651</v>
      </c>
      <c r="F40" s="59">
        <f t="shared" si="0"/>
        <v>3388804.4534</v>
      </c>
    </row>
    <row r="41" spans="1:6" ht="22.95" customHeight="1" x14ac:dyDescent="0.3">
      <c r="A41" s="99">
        <v>36</v>
      </c>
      <c r="B41" s="100" t="s">
        <v>37</v>
      </c>
      <c r="C41" s="100" t="s">
        <v>109</v>
      </c>
      <c r="D41" s="101">
        <v>4223783.8792000003</v>
      </c>
      <c r="E41" s="101">
        <v>41764.9715</v>
      </c>
      <c r="F41" s="59">
        <f t="shared" si="0"/>
        <v>4265548.8507000003</v>
      </c>
    </row>
    <row r="42" spans="1:6" ht="22.95" customHeight="1" x14ac:dyDescent="0.3">
      <c r="A42" s="99">
        <v>37</v>
      </c>
      <c r="B42" s="100" t="s">
        <v>37</v>
      </c>
      <c r="C42" s="100" t="s">
        <v>110</v>
      </c>
      <c r="D42" s="101">
        <v>3618857.1952</v>
      </c>
      <c r="E42" s="101">
        <v>35783.4283</v>
      </c>
      <c r="F42" s="59">
        <f t="shared" si="0"/>
        <v>3654640.6234999998</v>
      </c>
    </row>
    <row r="43" spans="1:6" ht="22.95" customHeight="1" x14ac:dyDescent="0.3">
      <c r="A43" s="99">
        <v>38</v>
      </c>
      <c r="B43" s="100" t="s">
        <v>37</v>
      </c>
      <c r="C43" s="100" t="s">
        <v>803</v>
      </c>
      <c r="D43" s="101">
        <v>3506945.6499000001</v>
      </c>
      <c r="E43" s="101">
        <v>34676.841699999997</v>
      </c>
      <c r="F43" s="59">
        <f t="shared" si="0"/>
        <v>3541622.4916000003</v>
      </c>
    </row>
    <row r="44" spans="1:6" ht="22.95" customHeight="1" x14ac:dyDescent="0.3">
      <c r="A44" s="99">
        <v>39</v>
      </c>
      <c r="B44" s="100" t="s">
        <v>38</v>
      </c>
      <c r="C44" s="100" t="s">
        <v>111</v>
      </c>
      <c r="D44" s="101">
        <v>3367496.8744999999</v>
      </c>
      <c r="E44" s="101">
        <v>33297.965799999998</v>
      </c>
      <c r="F44" s="59">
        <f t="shared" si="0"/>
        <v>3400794.8402999998</v>
      </c>
    </row>
    <row r="45" spans="1:6" ht="22.95" customHeight="1" x14ac:dyDescent="0.3">
      <c r="A45" s="99">
        <v>40</v>
      </c>
      <c r="B45" s="100" t="s">
        <v>38</v>
      </c>
      <c r="C45" s="100" t="s">
        <v>112</v>
      </c>
      <c r="D45" s="101">
        <v>2629336.4394999999</v>
      </c>
      <c r="E45" s="101">
        <v>25999.001</v>
      </c>
      <c r="F45" s="59">
        <f t="shared" si="0"/>
        <v>2655335.4405</v>
      </c>
    </row>
    <row r="46" spans="1:6" ht="22.95" customHeight="1" x14ac:dyDescent="0.3">
      <c r="A46" s="99">
        <v>41</v>
      </c>
      <c r="B46" s="100" t="s">
        <v>38</v>
      </c>
      <c r="C46" s="100" t="s">
        <v>113</v>
      </c>
      <c r="D46" s="101">
        <v>3471468.9816999999</v>
      </c>
      <c r="E46" s="101">
        <v>34326.046799999996</v>
      </c>
      <c r="F46" s="59">
        <f t="shared" si="0"/>
        <v>3505795.0285</v>
      </c>
    </row>
    <row r="47" spans="1:6" ht="22.95" customHeight="1" x14ac:dyDescent="0.3">
      <c r="A47" s="99">
        <v>42</v>
      </c>
      <c r="B47" s="100" t="s">
        <v>38</v>
      </c>
      <c r="C47" s="100" t="s">
        <v>114</v>
      </c>
      <c r="D47" s="101">
        <v>2661275.2749999999</v>
      </c>
      <c r="E47" s="101">
        <v>26314.813699999999</v>
      </c>
      <c r="F47" s="59">
        <f t="shared" si="0"/>
        <v>2687590.0886999997</v>
      </c>
    </row>
    <row r="48" spans="1:6" ht="22.95" customHeight="1" x14ac:dyDescent="0.3">
      <c r="A48" s="99">
        <v>43</v>
      </c>
      <c r="B48" s="100" t="s">
        <v>38</v>
      </c>
      <c r="C48" s="100" t="s">
        <v>115</v>
      </c>
      <c r="D48" s="101">
        <v>3576316.9741000002</v>
      </c>
      <c r="E48" s="101">
        <v>35362.7886</v>
      </c>
      <c r="F48" s="59">
        <f t="shared" si="0"/>
        <v>3611679.7627000003</v>
      </c>
    </row>
    <row r="49" spans="1:6" ht="22.95" customHeight="1" x14ac:dyDescent="0.3">
      <c r="A49" s="99">
        <v>44</v>
      </c>
      <c r="B49" s="100" t="s">
        <v>38</v>
      </c>
      <c r="C49" s="100" t="s">
        <v>116</v>
      </c>
      <c r="D49" s="101">
        <v>3117163.1041999999</v>
      </c>
      <c r="E49" s="101">
        <v>30822.6538</v>
      </c>
      <c r="F49" s="59">
        <f t="shared" si="0"/>
        <v>3147985.7579999999</v>
      </c>
    </row>
    <row r="50" spans="1:6" ht="22.95" customHeight="1" x14ac:dyDescent="0.3">
      <c r="A50" s="99">
        <v>45</v>
      </c>
      <c r="B50" s="100" t="s">
        <v>38</v>
      </c>
      <c r="C50" s="100" t="s">
        <v>117</v>
      </c>
      <c r="D50" s="101">
        <v>3535405.8607999999</v>
      </c>
      <c r="E50" s="101">
        <v>34958.257599999997</v>
      </c>
      <c r="F50" s="59">
        <f t="shared" si="0"/>
        <v>3570364.1184</v>
      </c>
    </row>
    <row r="51" spans="1:6" ht="22.95" customHeight="1" x14ac:dyDescent="0.3">
      <c r="A51" s="99">
        <v>46</v>
      </c>
      <c r="B51" s="100" t="s">
        <v>38</v>
      </c>
      <c r="C51" s="100" t="s">
        <v>118</v>
      </c>
      <c r="D51" s="101">
        <v>2832740.6167000001</v>
      </c>
      <c r="E51" s="101">
        <v>28010.271000000001</v>
      </c>
      <c r="F51" s="59">
        <f t="shared" si="0"/>
        <v>2860750.8877000003</v>
      </c>
    </row>
    <row r="52" spans="1:6" ht="22.95" customHeight="1" x14ac:dyDescent="0.3">
      <c r="A52" s="99">
        <v>47</v>
      </c>
      <c r="B52" s="100" t="s">
        <v>38</v>
      </c>
      <c r="C52" s="100" t="s">
        <v>119</v>
      </c>
      <c r="D52" s="101">
        <v>3287493.5005999999</v>
      </c>
      <c r="E52" s="101">
        <v>32506.8887</v>
      </c>
      <c r="F52" s="59">
        <f t="shared" si="0"/>
        <v>3320000.3892999999</v>
      </c>
    </row>
    <row r="53" spans="1:6" ht="22.95" customHeight="1" x14ac:dyDescent="0.3">
      <c r="A53" s="99">
        <v>48</v>
      </c>
      <c r="B53" s="100" t="s">
        <v>38</v>
      </c>
      <c r="C53" s="100" t="s">
        <v>120</v>
      </c>
      <c r="D53" s="101">
        <v>3576640.7346000001</v>
      </c>
      <c r="E53" s="101">
        <v>35365.99</v>
      </c>
      <c r="F53" s="59">
        <f t="shared" si="0"/>
        <v>3612006.7246000003</v>
      </c>
    </row>
    <row r="54" spans="1:6" ht="22.95" customHeight="1" x14ac:dyDescent="0.3">
      <c r="A54" s="99">
        <v>49</v>
      </c>
      <c r="B54" s="100" t="s">
        <v>38</v>
      </c>
      <c r="C54" s="100" t="s">
        <v>121</v>
      </c>
      <c r="D54" s="101">
        <v>2752681.7489</v>
      </c>
      <c r="E54" s="101">
        <v>27218.645199999999</v>
      </c>
      <c r="F54" s="59">
        <f t="shared" si="0"/>
        <v>2779900.3941000002</v>
      </c>
    </row>
    <row r="55" spans="1:6" ht="22.95" customHeight="1" x14ac:dyDescent="0.3">
      <c r="A55" s="99">
        <v>50</v>
      </c>
      <c r="B55" s="100" t="s">
        <v>38</v>
      </c>
      <c r="C55" s="100" t="s">
        <v>122</v>
      </c>
      <c r="D55" s="101">
        <v>3255927.8698</v>
      </c>
      <c r="E55" s="101">
        <v>32194.766199999998</v>
      </c>
      <c r="F55" s="59">
        <f t="shared" si="0"/>
        <v>3288122.6359999999</v>
      </c>
    </row>
    <row r="56" spans="1:6" ht="22.95" customHeight="1" x14ac:dyDescent="0.3">
      <c r="A56" s="99">
        <v>51</v>
      </c>
      <c r="B56" s="100" t="s">
        <v>38</v>
      </c>
      <c r="C56" s="100" t="s">
        <v>123</v>
      </c>
      <c r="D56" s="101">
        <v>3256845.8563000001</v>
      </c>
      <c r="E56" s="101">
        <v>32203.8433</v>
      </c>
      <c r="F56" s="59">
        <f t="shared" si="0"/>
        <v>3289049.6995999999</v>
      </c>
    </row>
    <row r="57" spans="1:6" ht="22.95" customHeight="1" x14ac:dyDescent="0.3">
      <c r="A57" s="99">
        <v>52</v>
      </c>
      <c r="B57" s="100" t="s">
        <v>38</v>
      </c>
      <c r="C57" s="100" t="s">
        <v>124</v>
      </c>
      <c r="D57" s="101">
        <v>3358952.0098000001</v>
      </c>
      <c r="E57" s="101">
        <v>33213.473700000002</v>
      </c>
      <c r="F57" s="59">
        <f t="shared" si="0"/>
        <v>3392165.4835000001</v>
      </c>
    </row>
    <row r="58" spans="1:6" ht="22.95" customHeight="1" x14ac:dyDescent="0.3">
      <c r="A58" s="99">
        <v>53</v>
      </c>
      <c r="B58" s="100" t="s">
        <v>38</v>
      </c>
      <c r="C58" s="100" t="s">
        <v>125</v>
      </c>
      <c r="D58" s="101">
        <v>3068731.8344999999</v>
      </c>
      <c r="E58" s="101">
        <v>30343.7631</v>
      </c>
      <c r="F58" s="59">
        <f t="shared" si="0"/>
        <v>3099075.5976</v>
      </c>
    </row>
    <row r="59" spans="1:6" ht="22.95" customHeight="1" x14ac:dyDescent="0.3">
      <c r="A59" s="99">
        <v>54</v>
      </c>
      <c r="B59" s="100" t="s">
        <v>38</v>
      </c>
      <c r="C59" s="100" t="s">
        <v>126</v>
      </c>
      <c r="D59" s="101">
        <v>3133329.7927999999</v>
      </c>
      <c r="E59" s="101">
        <v>30982.5108</v>
      </c>
      <c r="F59" s="59">
        <f t="shared" si="0"/>
        <v>3164312.3035999998</v>
      </c>
    </row>
    <row r="60" spans="1:6" ht="22.95" customHeight="1" x14ac:dyDescent="0.3">
      <c r="A60" s="99">
        <v>55</v>
      </c>
      <c r="B60" s="100" t="s">
        <v>38</v>
      </c>
      <c r="C60" s="100" t="s">
        <v>127</v>
      </c>
      <c r="D60" s="101">
        <v>2924777.108</v>
      </c>
      <c r="E60" s="101">
        <v>28920.3321</v>
      </c>
      <c r="F60" s="59">
        <f t="shared" si="0"/>
        <v>2953697.4401000002</v>
      </c>
    </row>
    <row r="61" spans="1:6" ht="22.95" customHeight="1" x14ac:dyDescent="0.3">
      <c r="A61" s="99">
        <v>56</v>
      </c>
      <c r="B61" s="100" t="s">
        <v>38</v>
      </c>
      <c r="C61" s="100" t="s">
        <v>128</v>
      </c>
      <c r="D61" s="101">
        <v>3633756.5296999998</v>
      </c>
      <c r="E61" s="101">
        <v>35930.753599999996</v>
      </c>
      <c r="F61" s="59">
        <f t="shared" si="0"/>
        <v>3669687.2832999998</v>
      </c>
    </row>
    <row r="62" spans="1:6" ht="22.95" customHeight="1" x14ac:dyDescent="0.3">
      <c r="A62" s="99">
        <v>57</v>
      </c>
      <c r="B62" s="100" t="s">
        <v>38</v>
      </c>
      <c r="C62" s="100" t="s">
        <v>129</v>
      </c>
      <c r="D62" s="101">
        <v>3032100.7818</v>
      </c>
      <c r="E62" s="101">
        <v>29981.553599999999</v>
      </c>
      <c r="F62" s="59">
        <f t="shared" si="0"/>
        <v>3062082.3354000002</v>
      </c>
    </row>
    <row r="63" spans="1:6" ht="22.95" customHeight="1" x14ac:dyDescent="0.3">
      <c r="A63" s="99">
        <v>58</v>
      </c>
      <c r="B63" s="100" t="s">
        <v>38</v>
      </c>
      <c r="C63" s="100" t="s">
        <v>130</v>
      </c>
      <c r="D63" s="101">
        <v>3190275.5723999999</v>
      </c>
      <c r="E63" s="101">
        <v>31545.5933</v>
      </c>
      <c r="F63" s="59">
        <f t="shared" si="0"/>
        <v>3221821.1656999998</v>
      </c>
    </row>
    <row r="64" spans="1:6" ht="22.95" customHeight="1" x14ac:dyDescent="0.3">
      <c r="A64" s="99">
        <v>59</v>
      </c>
      <c r="B64" s="100" t="s">
        <v>38</v>
      </c>
      <c r="C64" s="100" t="s">
        <v>131</v>
      </c>
      <c r="D64" s="101">
        <v>3318349.9632999999</v>
      </c>
      <c r="E64" s="101">
        <v>32811.998800000001</v>
      </c>
      <c r="F64" s="59">
        <f t="shared" si="0"/>
        <v>3351161.9621000001</v>
      </c>
    </row>
    <row r="65" spans="1:6" ht="22.95" customHeight="1" x14ac:dyDescent="0.3">
      <c r="A65" s="99">
        <v>60</v>
      </c>
      <c r="B65" s="100" t="s">
        <v>38</v>
      </c>
      <c r="C65" s="100" t="s">
        <v>132</v>
      </c>
      <c r="D65" s="101">
        <v>2852208.6450999998</v>
      </c>
      <c r="E65" s="101">
        <v>28202.771799999999</v>
      </c>
      <c r="F65" s="59">
        <f t="shared" si="0"/>
        <v>2880411.4169000001</v>
      </c>
    </row>
    <row r="66" spans="1:6" ht="22.95" customHeight="1" x14ac:dyDescent="0.3">
      <c r="A66" s="99">
        <v>61</v>
      </c>
      <c r="B66" s="100" t="s">
        <v>38</v>
      </c>
      <c r="C66" s="100" t="s">
        <v>133</v>
      </c>
      <c r="D66" s="101">
        <v>2978260.6724</v>
      </c>
      <c r="E66" s="101">
        <v>29449.180100000001</v>
      </c>
      <c r="F66" s="59">
        <f t="shared" si="0"/>
        <v>3007709.8525</v>
      </c>
    </row>
    <row r="67" spans="1:6" ht="22.95" customHeight="1" x14ac:dyDescent="0.3">
      <c r="A67" s="99">
        <v>62</v>
      </c>
      <c r="B67" s="100" t="s">
        <v>38</v>
      </c>
      <c r="C67" s="100" t="s">
        <v>134</v>
      </c>
      <c r="D67" s="101">
        <v>3050576.5506000002</v>
      </c>
      <c r="E67" s="101">
        <v>30164.2428</v>
      </c>
      <c r="F67" s="59">
        <f t="shared" si="0"/>
        <v>3080740.7934000003</v>
      </c>
    </row>
    <row r="68" spans="1:6" ht="22.95" customHeight="1" x14ac:dyDescent="0.3">
      <c r="A68" s="99">
        <v>63</v>
      </c>
      <c r="B68" s="100" t="s">
        <v>38</v>
      </c>
      <c r="C68" s="100" t="s">
        <v>135</v>
      </c>
      <c r="D68" s="101">
        <v>3594254.9591000001</v>
      </c>
      <c r="E68" s="101">
        <v>35540.160199999998</v>
      </c>
      <c r="F68" s="59">
        <f t="shared" si="0"/>
        <v>3629795.1192999999</v>
      </c>
    </row>
    <row r="69" spans="1:6" ht="22.95" customHeight="1" x14ac:dyDescent="0.3">
      <c r="A69" s="99">
        <v>64</v>
      </c>
      <c r="B69" s="100" t="s">
        <v>38</v>
      </c>
      <c r="C69" s="100" t="s">
        <v>136</v>
      </c>
      <c r="D69" s="101">
        <v>2677384.6302</v>
      </c>
      <c r="E69" s="101">
        <v>26474.103800000001</v>
      </c>
      <c r="F69" s="59">
        <f t="shared" si="0"/>
        <v>2703858.7340000002</v>
      </c>
    </row>
    <row r="70" spans="1:6" ht="22.95" customHeight="1" x14ac:dyDescent="0.3">
      <c r="A70" s="99">
        <v>65</v>
      </c>
      <c r="B70" s="100" t="s">
        <v>38</v>
      </c>
      <c r="C70" s="100" t="s">
        <v>137</v>
      </c>
      <c r="D70" s="101">
        <v>3285172.8056999999</v>
      </c>
      <c r="E70" s="101">
        <v>32483.941500000001</v>
      </c>
      <c r="F70" s="59">
        <f t="shared" si="0"/>
        <v>3317656.7472000001</v>
      </c>
    </row>
    <row r="71" spans="1:6" ht="22.95" customHeight="1" x14ac:dyDescent="0.3">
      <c r="A71" s="99">
        <v>66</v>
      </c>
      <c r="B71" s="100" t="s">
        <v>38</v>
      </c>
      <c r="C71" s="100" t="s">
        <v>138</v>
      </c>
      <c r="D71" s="101">
        <v>2678338.0795999998</v>
      </c>
      <c r="E71" s="101">
        <v>26483.531500000001</v>
      </c>
      <c r="F71" s="59">
        <f t="shared" ref="F71:F134" si="1">SUM(D71:E71)</f>
        <v>2704821.6110999999</v>
      </c>
    </row>
    <row r="72" spans="1:6" ht="22.95" customHeight="1" x14ac:dyDescent="0.3">
      <c r="A72" s="99">
        <v>67</v>
      </c>
      <c r="B72" s="100" t="s">
        <v>38</v>
      </c>
      <c r="C72" s="100" t="s">
        <v>139</v>
      </c>
      <c r="D72" s="101">
        <v>3492982.8284999998</v>
      </c>
      <c r="E72" s="101">
        <v>34538.776700000002</v>
      </c>
      <c r="F72" s="59">
        <f t="shared" si="1"/>
        <v>3527521.6051999996</v>
      </c>
    </row>
    <row r="73" spans="1:6" ht="22.95" customHeight="1" x14ac:dyDescent="0.3">
      <c r="A73" s="99">
        <v>68</v>
      </c>
      <c r="B73" s="100" t="s">
        <v>38</v>
      </c>
      <c r="C73" s="100" t="s">
        <v>140</v>
      </c>
      <c r="D73" s="101">
        <v>2890271.3347999998</v>
      </c>
      <c r="E73" s="101">
        <v>28579.1374</v>
      </c>
      <c r="F73" s="59">
        <f t="shared" si="1"/>
        <v>2918850.4721999997</v>
      </c>
    </row>
    <row r="74" spans="1:6" ht="22.95" customHeight="1" x14ac:dyDescent="0.3">
      <c r="A74" s="99">
        <v>69</v>
      </c>
      <c r="B74" s="100" t="s">
        <v>38</v>
      </c>
      <c r="C74" s="100" t="s">
        <v>141</v>
      </c>
      <c r="D74" s="101">
        <v>4368786.0625999998</v>
      </c>
      <c r="E74" s="101">
        <v>43198.7598</v>
      </c>
      <c r="F74" s="59">
        <f t="shared" si="1"/>
        <v>4411984.8223999999</v>
      </c>
    </row>
    <row r="75" spans="1:6" ht="22.95" customHeight="1" x14ac:dyDescent="0.3">
      <c r="A75" s="99">
        <v>70</v>
      </c>
      <c r="B75" s="100" t="s">
        <v>39</v>
      </c>
      <c r="C75" s="100" t="s">
        <v>142</v>
      </c>
      <c r="D75" s="101">
        <v>4913913.2028999999</v>
      </c>
      <c r="E75" s="101">
        <v>48589.0023</v>
      </c>
      <c r="F75" s="59">
        <f t="shared" si="1"/>
        <v>4962502.2051999997</v>
      </c>
    </row>
    <row r="76" spans="1:6" ht="22.95" customHeight="1" x14ac:dyDescent="0.3">
      <c r="A76" s="99">
        <v>71</v>
      </c>
      <c r="B76" s="100" t="s">
        <v>39</v>
      </c>
      <c r="C76" s="100" t="s">
        <v>143</v>
      </c>
      <c r="D76" s="101">
        <v>3231668.9937</v>
      </c>
      <c r="E76" s="101">
        <v>31954.8933</v>
      </c>
      <c r="F76" s="59">
        <f t="shared" si="1"/>
        <v>3263623.8870000001</v>
      </c>
    </row>
    <row r="77" spans="1:6" ht="22.95" customHeight="1" x14ac:dyDescent="0.3">
      <c r="A77" s="99">
        <v>72</v>
      </c>
      <c r="B77" s="100" t="s">
        <v>39</v>
      </c>
      <c r="C77" s="100" t="s">
        <v>144</v>
      </c>
      <c r="D77" s="101">
        <v>3324473.5043000001</v>
      </c>
      <c r="E77" s="101">
        <v>32872.548699999999</v>
      </c>
      <c r="F77" s="59">
        <f t="shared" si="1"/>
        <v>3357346.0530000003</v>
      </c>
    </row>
    <row r="78" spans="1:6" ht="22.95" customHeight="1" x14ac:dyDescent="0.3">
      <c r="A78" s="99">
        <v>73</v>
      </c>
      <c r="B78" s="100" t="s">
        <v>39</v>
      </c>
      <c r="C78" s="100" t="s">
        <v>145</v>
      </c>
      <c r="D78" s="101">
        <v>4018274.7905000001</v>
      </c>
      <c r="E78" s="101">
        <v>39732.888099999996</v>
      </c>
      <c r="F78" s="59">
        <f t="shared" si="1"/>
        <v>4058007.6786000002</v>
      </c>
    </row>
    <row r="79" spans="1:6" ht="22.95" customHeight="1" x14ac:dyDescent="0.3">
      <c r="A79" s="99">
        <v>74</v>
      </c>
      <c r="B79" s="100" t="s">
        <v>39</v>
      </c>
      <c r="C79" s="100" t="s">
        <v>146</v>
      </c>
      <c r="D79" s="101">
        <v>3051748.9742999999</v>
      </c>
      <c r="E79" s="101">
        <v>30175.835800000001</v>
      </c>
      <c r="F79" s="59">
        <f t="shared" si="1"/>
        <v>3081924.8100999999</v>
      </c>
    </row>
    <row r="80" spans="1:6" ht="22.95" customHeight="1" x14ac:dyDescent="0.3">
      <c r="A80" s="99">
        <v>75</v>
      </c>
      <c r="B80" s="100" t="s">
        <v>39</v>
      </c>
      <c r="C80" s="100" t="s">
        <v>147</v>
      </c>
      <c r="D80" s="101">
        <v>3513243.5732999998</v>
      </c>
      <c r="E80" s="101">
        <v>34739.115899999997</v>
      </c>
      <c r="F80" s="59">
        <f t="shared" si="1"/>
        <v>3547982.6891999999</v>
      </c>
    </row>
    <row r="81" spans="1:6" ht="22.95" customHeight="1" x14ac:dyDescent="0.3">
      <c r="A81" s="99">
        <v>76</v>
      </c>
      <c r="B81" s="100" t="s">
        <v>39</v>
      </c>
      <c r="C81" s="100" t="s">
        <v>148</v>
      </c>
      <c r="D81" s="101">
        <v>3255984.2481999998</v>
      </c>
      <c r="E81" s="101">
        <v>32195.323700000001</v>
      </c>
      <c r="F81" s="59">
        <f t="shared" si="1"/>
        <v>3288179.5718999999</v>
      </c>
    </row>
    <row r="82" spans="1:6" ht="22.95" customHeight="1" x14ac:dyDescent="0.3">
      <c r="A82" s="99">
        <v>77</v>
      </c>
      <c r="B82" s="100" t="s">
        <v>39</v>
      </c>
      <c r="C82" s="100" t="s">
        <v>149</v>
      </c>
      <c r="D82" s="101">
        <v>2911254.4855999998</v>
      </c>
      <c r="E82" s="101">
        <v>28786.6198</v>
      </c>
      <c r="F82" s="59">
        <f t="shared" si="1"/>
        <v>2940041.1053999998</v>
      </c>
    </row>
    <row r="83" spans="1:6" ht="22.95" customHeight="1" x14ac:dyDescent="0.3">
      <c r="A83" s="99">
        <v>78</v>
      </c>
      <c r="B83" s="100" t="s">
        <v>39</v>
      </c>
      <c r="C83" s="100" t="s">
        <v>150</v>
      </c>
      <c r="D83" s="101">
        <v>3233493.8303999999</v>
      </c>
      <c r="E83" s="101">
        <v>31972.937399999999</v>
      </c>
      <c r="F83" s="59">
        <f t="shared" si="1"/>
        <v>3265466.7678</v>
      </c>
    </row>
    <row r="84" spans="1:6" ht="22.95" customHeight="1" x14ac:dyDescent="0.3">
      <c r="A84" s="99">
        <v>79</v>
      </c>
      <c r="B84" s="100" t="s">
        <v>39</v>
      </c>
      <c r="C84" s="100" t="s">
        <v>151</v>
      </c>
      <c r="D84" s="101">
        <v>5115503.8021999998</v>
      </c>
      <c r="E84" s="101">
        <v>50582.339599999999</v>
      </c>
      <c r="F84" s="59">
        <f t="shared" si="1"/>
        <v>5166086.1417999994</v>
      </c>
    </row>
    <row r="85" spans="1:6" ht="22.95" customHeight="1" x14ac:dyDescent="0.3">
      <c r="A85" s="99">
        <v>80</v>
      </c>
      <c r="B85" s="100" t="s">
        <v>39</v>
      </c>
      <c r="C85" s="100" t="s">
        <v>152</v>
      </c>
      <c r="D85" s="101">
        <v>3555281.3202</v>
      </c>
      <c r="E85" s="101">
        <v>35154.787100000001</v>
      </c>
      <c r="F85" s="59">
        <f t="shared" si="1"/>
        <v>3590436.1072999998</v>
      </c>
    </row>
    <row r="86" spans="1:6" ht="22.95" customHeight="1" x14ac:dyDescent="0.3">
      <c r="A86" s="99">
        <v>81</v>
      </c>
      <c r="B86" s="100" t="s">
        <v>39</v>
      </c>
      <c r="C86" s="100" t="s">
        <v>153</v>
      </c>
      <c r="D86" s="101">
        <v>4346688.3683000002</v>
      </c>
      <c r="E86" s="101">
        <v>42980.256800000003</v>
      </c>
      <c r="F86" s="59">
        <f t="shared" si="1"/>
        <v>4389668.6250999998</v>
      </c>
    </row>
    <row r="87" spans="1:6" ht="22.95" customHeight="1" x14ac:dyDescent="0.3">
      <c r="A87" s="99">
        <v>82</v>
      </c>
      <c r="B87" s="100" t="s">
        <v>39</v>
      </c>
      <c r="C87" s="100" t="s">
        <v>154</v>
      </c>
      <c r="D87" s="101">
        <v>3193706.4874</v>
      </c>
      <c r="E87" s="101">
        <v>31579.5183</v>
      </c>
      <c r="F87" s="59">
        <f t="shared" si="1"/>
        <v>3225286.0057000001</v>
      </c>
    </row>
    <row r="88" spans="1:6" ht="22.95" customHeight="1" x14ac:dyDescent="0.3">
      <c r="A88" s="99">
        <v>83</v>
      </c>
      <c r="B88" s="100" t="s">
        <v>39</v>
      </c>
      <c r="C88" s="100" t="s">
        <v>155</v>
      </c>
      <c r="D88" s="101">
        <v>3166578.9862000002</v>
      </c>
      <c r="E88" s="101">
        <v>31311.280299999999</v>
      </c>
      <c r="F88" s="59">
        <f t="shared" si="1"/>
        <v>3197890.2665000004</v>
      </c>
    </row>
    <row r="89" spans="1:6" ht="22.95" customHeight="1" x14ac:dyDescent="0.3">
      <c r="A89" s="99">
        <v>84</v>
      </c>
      <c r="B89" s="100" t="s">
        <v>39</v>
      </c>
      <c r="C89" s="100" t="s">
        <v>156</v>
      </c>
      <c r="D89" s="101">
        <v>3800588.1727999998</v>
      </c>
      <c r="E89" s="101">
        <v>37580.392699999997</v>
      </c>
      <c r="F89" s="59">
        <f t="shared" si="1"/>
        <v>3838168.5655</v>
      </c>
    </row>
    <row r="90" spans="1:6" ht="22.95" customHeight="1" x14ac:dyDescent="0.3">
      <c r="A90" s="99">
        <v>85</v>
      </c>
      <c r="B90" s="100" t="s">
        <v>39</v>
      </c>
      <c r="C90" s="100" t="s">
        <v>157</v>
      </c>
      <c r="D90" s="101">
        <v>3631569.5457000001</v>
      </c>
      <c r="E90" s="101">
        <v>35909.128599999996</v>
      </c>
      <c r="F90" s="59">
        <f t="shared" si="1"/>
        <v>3667478.6743000001</v>
      </c>
    </row>
    <row r="91" spans="1:6" ht="22.95" customHeight="1" x14ac:dyDescent="0.3">
      <c r="A91" s="99">
        <v>86</v>
      </c>
      <c r="B91" s="100" t="s">
        <v>39</v>
      </c>
      <c r="C91" s="100" t="s">
        <v>158</v>
      </c>
      <c r="D91" s="101">
        <v>3042252.1836999999</v>
      </c>
      <c r="E91" s="101">
        <v>30081.931100000002</v>
      </c>
      <c r="F91" s="59">
        <f t="shared" si="1"/>
        <v>3072334.1148000001</v>
      </c>
    </row>
    <row r="92" spans="1:6" ht="22.95" customHeight="1" x14ac:dyDescent="0.3">
      <c r="A92" s="99">
        <v>87</v>
      </c>
      <c r="B92" s="100" t="s">
        <v>39</v>
      </c>
      <c r="C92" s="100" t="s">
        <v>159</v>
      </c>
      <c r="D92" s="101">
        <v>3152327.3462999999</v>
      </c>
      <c r="E92" s="101">
        <v>31170.359400000001</v>
      </c>
      <c r="F92" s="59">
        <f t="shared" si="1"/>
        <v>3183497.7056999998</v>
      </c>
    </row>
    <row r="93" spans="1:6" ht="22.95" customHeight="1" x14ac:dyDescent="0.3">
      <c r="A93" s="99">
        <v>88</v>
      </c>
      <c r="B93" s="100" t="s">
        <v>39</v>
      </c>
      <c r="C93" s="100" t="s">
        <v>160</v>
      </c>
      <c r="D93" s="101">
        <v>3404245.8750999998</v>
      </c>
      <c r="E93" s="101">
        <v>33661.3416</v>
      </c>
      <c r="F93" s="59">
        <f t="shared" si="1"/>
        <v>3437907.2166999998</v>
      </c>
    </row>
    <row r="94" spans="1:6" ht="22.95" customHeight="1" x14ac:dyDescent="0.3">
      <c r="A94" s="99">
        <v>89</v>
      </c>
      <c r="B94" s="100" t="s">
        <v>39</v>
      </c>
      <c r="C94" s="100" t="s">
        <v>161</v>
      </c>
      <c r="D94" s="101">
        <v>3445010.75</v>
      </c>
      <c r="E94" s="101">
        <v>34064.426599999999</v>
      </c>
      <c r="F94" s="59">
        <f t="shared" si="1"/>
        <v>3479075.1765999999</v>
      </c>
    </row>
    <row r="95" spans="1:6" ht="22.95" customHeight="1" x14ac:dyDescent="0.3">
      <c r="A95" s="99">
        <v>90</v>
      </c>
      <c r="B95" s="100" t="s">
        <v>39</v>
      </c>
      <c r="C95" s="100" t="s">
        <v>162</v>
      </c>
      <c r="D95" s="101">
        <v>3307717.6326000001</v>
      </c>
      <c r="E95" s="101">
        <v>32706.8658</v>
      </c>
      <c r="F95" s="59">
        <f t="shared" si="1"/>
        <v>3340424.4983999999</v>
      </c>
    </row>
    <row r="96" spans="1:6" ht="22.95" customHeight="1" x14ac:dyDescent="0.3">
      <c r="A96" s="99">
        <v>91</v>
      </c>
      <c r="B96" s="100" t="s">
        <v>40</v>
      </c>
      <c r="C96" s="100" t="s">
        <v>163</v>
      </c>
      <c r="D96" s="101">
        <v>5577169.5258999998</v>
      </c>
      <c r="E96" s="101">
        <v>55147.311699999998</v>
      </c>
      <c r="F96" s="59">
        <f t="shared" si="1"/>
        <v>5632316.8376000002</v>
      </c>
    </row>
    <row r="97" spans="1:6" ht="22.95" customHeight="1" x14ac:dyDescent="0.3">
      <c r="A97" s="99">
        <v>92</v>
      </c>
      <c r="B97" s="100" t="s">
        <v>40</v>
      </c>
      <c r="C97" s="100" t="s">
        <v>40</v>
      </c>
      <c r="D97" s="101">
        <v>6735019.5976999998</v>
      </c>
      <c r="E97" s="101">
        <v>66596.187099999996</v>
      </c>
      <c r="F97" s="59">
        <f t="shared" si="1"/>
        <v>6801615.7847999996</v>
      </c>
    </row>
    <row r="98" spans="1:6" ht="22.95" customHeight="1" x14ac:dyDescent="0.3">
      <c r="A98" s="99">
        <v>93</v>
      </c>
      <c r="B98" s="100" t="s">
        <v>40</v>
      </c>
      <c r="C98" s="100" t="s">
        <v>164</v>
      </c>
      <c r="D98" s="101">
        <v>2945537.0232000002</v>
      </c>
      <c r="E98" s="101">
        <v>29125.607100000001</v>
      </c>
      <c r="F98" s="59">
        <f t="shared" si="1"/>
        <v>2974662.6303000003</v>
      </c>
    </row>
    <row r="99" spans="1:6" ht="22.95" customHeight="1" x14ac:dyDescent="0.3">
      <c r="A99" s="99">
        <v>94</v>
      </c>
      <c r="B99" s="100" t="s">
        <v>40</v>
      </c>
      <c r="C99" s="100" t="s">
        <v>165</v>
      </c>
      <c r="D99" s="101">
        <v>3481143.5007000002</v>
      </c>
      <c r="E99" s="101">
        <v>34421.708899999998</v>
      </c>
      <c r="F99" s="59">
        <f t="shared" si="1"/>
        <v>3515565.2096000002</v>
      </c>
    </row>
    <row r="100" spans="1:6" ht="22.95" customHeight="1" x14ac:dyDescent="0.3">
      <c r="A100" s="99">
        <v>95</v>
      </c>
      <c r="B100" s="100" t="s">
        <v>40</v>
      </c>
      <c r="C100" s="100" t="s">
        <v>166</v>
      </c>
      <c r="D100" s="101">
        <v>4415973.8942999998</v>
      </c>
      <c r="E100" s="101">
        <v>43665.355300000003</v>
      </c>
      <c r="F100" s="59">
        <f t="shared" si="1"/>
        <v>4459639.2495999997</v>
      </c>
    </row>
    <row r="101" spans="1:6" ht="22.95" customHeight="1" x14ac:dyDescent="0.3">
      <c r="A101" s="99">
        <v>96</v>
      </c>
      <c r="B101" s="100" t="s">
        <v>40</v>
      </c>
      <c r="C101" s="100" t="s">
        <v>167</v>
      </c>
      <c r="D101" s="101">
        <v>2924190.6227000002</v>
      </c>
      <c r="E101" s="101">
        <v>28914.532899999998</v>
      </c>
      <c r="F101" s="59">
        <f t="shared" si="1"/>
        <v>2953105.1556000002</v>
      </c>
    </row>
    <row r="102" spans="1:6" ht="22.95" customHeight="1" x14ac:dyDescent="0.3">
      <c r="A102" s="99">
        <v>97</v>
      </c>
      <c r="B102" s="100" t="s">
        <v>40</v>
      </c>
      <c r="C102" s="100" t="s">
        <v>168</v>
      </c>
      <c r="D102" s="101">
        <v>4665171.6078000003</v>
      </c>
      <c r="E102" s="101">
        <v>46129.433900000004</v>
      </c>
      <c r="F102" s="59">
        <f t="shared" si="1"/>
        <v>4711301.0416999999</v>
      </c>
    </row>
    <row r="103" spans="1:6" ht="22.95" customHeight="1" x14ac:dyDescent="0.3">
      <c r="A103" s="99">
        <v>98</v>
      </c>
      <c r="B103" s="100" t="s">
        <v>40</v>
      </c>
      <c r="C103" s="100" t="s">
        <v>169</v>
      </c>
      <c r="D103" s="101">
        <v>4709354.7756000003</v>
      </c>
      <c r="E103" s="101">
        <v>46566.319100000001</v>
      </c>
      <c r="F103" s="59">
        <f t="shared" si="1"/>
        <v>4755921.0947000002</v>
      </c>
    </row>
    <row r="104" spans="1:6" ht="22.95" customHeight="1" x14ac:dyDescent="0.3">
      <c r="A104" s="99">
        <v>99</v>
      </c>
      <c r="B104" s="100" t="s">
        <v>40</v>
      </c>
      <c r="C104" s="100" t="s">
        <v>170</v>
      </c>
      <c r="D104" s="101">
        <v>3312509.8341999999</v>
      </c>
      <c r="E104" s="101">
        <v>32754.2513</v>
      </c>
      <c r="F104" s="59">
        <f t="shared" si="1"/>
        <v>3345264.0855</v>
      </c>
    </row>
    <row r="105" spans="1:6" ht="22.95" customHeight="1" x14ac:dyDescent="0.3">
      <c r="A105" s="99">
        <v>100</v>
      </c>
      <c r="B105" s="100" t="s">
        <v>40</v>
      </c>
      <c r="C105" s="100" t="s">
        <v>171</v>
      </c>
      <c r="D105" s="101">
        <v>3793790.5063</v>
      </c>
      <c r="E105" s="101">
        <v>37513.177000000003</v>
      </c>
      <c r="F105" s="59">
        <f t="shared" si="1"/>
        <v>3831303.6833000001</v>
      </c>
    </row>
    <row r="106" spans="1:6" ht="22.95" customHeight="1" x14ac:dyDescent="0.3">
      <c r="A106" s="99">
        <v>101</v>
      </c>
      <c r="B106" s="100" t="s">
        <v>40</v>
      </c>
      <c r="C106" s="100" t="s">
        <v>172</v>
      </c>
      <c r="D106" s="101">
        <v>2935515.1372000002</v>
      </c>
      <c r="E106" s="101">
        <v>29026.510200000001</v>
      </c>
      <c r="F106" s="59">
        <f t="shared" si="1"/>
        <v>2964541.6474000001</v>
      </c>
    </row>
    <row r="107" spans="1:6" ht="22.95" customHeight="1" x14ac:dyDescent="0.3">
      <c r="A107" s="99">
        <v>102</v>
      </c>
      <c r="B107" s="100" t="s">
        <v>40</v>
      </c>
      <c r="C107" s="100" t="s">
        <v>173</v>
      </c>
      <c r="D107" s="101">
        <v>4545951.0837000003</v>
      </c>
      <c r="E107" s="101">
        <v>44950.575799999999</v>
      </c>
      <c r="F107" s="59">
        <f t="shared" si="1"/>
        <v>4590901.6595000001</v>
      </c>
    </row>
    <row r="108" spans="1:6" ht="22.95" customHeight="1" x14ac:dyDescent="0.3">
      <c r="A108" s="99">
        <v>103</v>
      </c>
      <c r="B108" s="100" t="s">
        <v>40</v>
      </c>
      <c r="C108" s="100" t="s">
        <v>174</v>
      </c>
      <c r="D108" s="101">
        <v>3738827.8173000002</v>
      </c>
      <c r="E108" s="101">
        <v>36969.703399999999</v>
      </c>
      <c r="F108" s="59">
        <f t="shared" si="1"/>
        <v>3775797.5207000002</v>
      </c>
    </row>
    <row r="109" spans="1:6" ht="22.95" customHeight="1" x14ac:dyDescent="0.3">
      <c r="A109" s="99">
        <v>104</v>
      </c>
      <c r="B109" s="100" t="s">
        <v>40</v>
      </c>
      <c r="C109" s="100" t="s">
        <v>175</v>
      </c>
      <c r="D109" s="101">
        <v>4365775.2704999996</v>
      </c>
      <c r="E109" s="101">
        <v>43168.989000000001</v>
      </c>
      <c r="F109" s="59">
        <f t="shared" si="1"/>
        <v>4408944.2594999997</v>
      </c>
    </row>
    <row r="110" spans="1:6" ht="22.95" customHeight="1" x14ac:dyDescent="0.3">
      <c r="A110" s="99">
        <v>105</v>
      </c>
      <c r="B110" s="100" t="s">
        <v>40</v>
      </c>
      <c r="C110" s="100" t="s">
        <v>176</v>
      </c>
      <c r="D110" s="101">
        <v>5594644.4466000004</v>
      </c>
      <c r="E110" s="101">
        <v>55320.104599999999</v>
      </c>
      <c r="F110" s="59">
        <f t="shared" si="1"/>
        <v>5649964.5512000006</v>
      </c>
    </row>
    <row r="111" spans="1:6" ht="22.95" customHeight="1" x14ac:dyDescent="0.3">
      <c r="A111" s="99">
        <v>106</v>
      </c>
      <c r="B111" s="100" t="s">
        <v>40</v>
      </c>
      <c r="C111" s="100" t="s">
        <v>177</v>
      </c>
      <c r="D111" s="101">
        <v>4194193.8391999998</v>
      </c>
      <c r="E111" s="101">
        <v>41472.383800000003</v>
      </c>
      <c r="F111" s="59">
        <f t="shared" si="1"/>
        <v>4235666.2230000002</v>
      </c>
    </row>
    <row r="112" spans="1:6" ht="22.95" customHeight="1" x14ac:dyDescent="0.3">
      <c r="A112" s="99">
        <v>107</v>
      </c>
      <c r="B112" s="100" t="s">
        <v>40</v>
      </c>
      <c r="C112" s="100" t="s">
        <v>178</v>
      </c>
      <c r="D112" s="101">
        <v>4125311.2376999999</v>
      </c>
      <c r="E112" s="101">
        <v>40791.269399999997</v>
      </c>
      <c r="F112" s="59">
        <f t="shared" si="1"/>
        <v>4166102.5071</v>
      </c>
    </row>
    <row r="113" spans="1:6" ht="22.95" customHeight="1" x14ac:dyDescent="0.3">
      <c r="A113" s="99">
        <v>108</v>
      </c>
      <c r="B113" s="100" t="s">
        <v>40</v>
      </c>
      <c r="C113" s="100" t="s">
        <v>179</v>
      </c>
      <c r="D113" s="101">
        <v>5801465.2843000004</v>
      </c>
      <c r="E113" s="101">
        <v>57365.158600000002</v>
      </c>
      <c r="F113" s="59">
        <f t="shared" si="1"/>
        <v>5858830.4429000001</v>
      </c>
    </row>
    <row r="114" spans="1:6" ht="22.95" customHeight="1" x14ac:dyDescent="0.3">
      <c r="A114" s="99">
        <v>109</v>
      </c>
      <c r="B114" s="100" t="s">
        <v>40</v>
      </c>
      <c r="C114" s="100" t="s">
        <v>180</v>
      </c>
      <c r="D114" s="101">
        <v>3228851.8522000001</v>
      </c>
      <c r="E114" s="101">
        <v>31927.0373</v>
      </c>
      <c r="F114" s="59">
        <f t="shared" si="1"/>
        <v>3260778.8895</v>
      </c>
    </row>
    <row r="115" spans="1:6" ht="22.95" customHeight="1" x14ac:dyDescent="0.3">
      <c r="A115" s="99">
        <v>110</v>
      </c>
      <c r="B115" s="100" t="s">
        <v>40</v>
      </c>
      <c r="C115" s="100" t="s">
        <v>181</v>
      </c>
      <c r="D115" s="101">
        <v>3612990.7185999998</v>
      </c>
      <c r="E115" s="101">
        <v>35725.420299999998</v>
      </c>
      <c r="F115" s="59">
        <f t="shared" si="1"/>
        <v>3648716.1388999997</v>
      </c>
    </row>
    <row r="116" spans="1:6" ht="22.95" customHeight="1" x14ac:dyDescent="0.3">
      <c r="A116" s="99">
        <v>111</v>
      </c>
      <c r="B116" s="100" t="s">
        <v>41</v>
      </c>
      <c r="C116" s="100" t="s">
        <v>182</v>
      </c>
      <c r="D116" s="101">
        <v>4102819.2439999999</v>
      </c>
      <c r="E116" s="101">
        <v>40568.8675</v>
      </c>
      <c r="F116" s="59">
        <f t="shared" si="1"/>
        <v>4143388.1115000001</v>
      </c>
    </row>
    <row r="117" spans="1:6" ht="22.95" customHeight="1" x14ac:dyDescent="0.3">
      <c r="A117" s="99">
        <v>112</v>
      </c>
      <c r="B117" s="100" t="s">
        <v>41</v>
      </c>
      <c r="C117" s="100" t="s">
        <v>183</v>
      </c>
      <c r="D117" s="101">
        <v>4710057.7641000003</v>
      </c>
      <c r="E117" s="101">
        <v>46573.270299999996</v>
      </c>
      <c r="F117" s="59">
        <f t="shared" si="1"/>
        <v>4756631.0344000002</v>
      </c>
    </row>
    <row r="118" spans="1:6" ht="22.95" customHeight="1" x14ac:dyDescent="0.3">
      <c r="A118" s="99">
        <v>113</v>
      </c>
      <c r="B118" s="100" t="s">
        <v>41</v>
      </c>
      <c r="C118" s="100" t="s">
        <v>184</v>
      </c>
      <c r="D118" s="101">
        <v>3134548.4449999998</v>
      </c>
      <c r="E118" s="101">
        <v>30994.560799999999</v>
      </c>
      <c r="F118" s="59">
        <f t="shared" si="1"/>
        <v>3165543.0057999999</v>
      </c>
    </row>
    <row r="119" spans="1:6" ht="22.95" customHeight="1" x14ac:dyDescent="0.3">
      <c r="A119" s="99">
        <v>114</v>
      </c>
      <c r="B119" s="100" t="s">
        <v>41</v>
      </c>
      <c r="C119" s="100" t="s">
        <v>185</v>
      </c>
      <c r="D119" s="101">
        <v>3865039.8432</v>
      </c>
      <c r="E119" s="101">
        <v>38217.693800000001</v>
      </c>
      <c r="F119" s="59">
        <f t="shared" si="1"/>
        <v>3903257.537</v>
      </c>
    </row>
    <row r="120" spans="1:6" ht="22.95" customHeight="1" x14ac:dyDescent="0.3">
      <c r="A120" s="99">
        <v>115</v>
      </c>
      <c r="B120" s="100" t="s">
        <v>41</v>
      </c>
      <c r="C120" s="100" t="s">
        <v>186</v>
      </c>
      <c r="D120" s="101">
        <v>4061819.9051999999</v>
      </c>
      <c r="E120" s="101">
        <v>40163.464200000002</v>
      </c>
      <c r="F120" s="59">
        <f t="shared" si="1"/>
        <v>4101983.3693999997</v>
      </c>
    </row>
    <row r="121" spans="1:6" ht="22.95" customHeight="1" x14ac:dyDescent="0.3">
      <c r="A121" s="99">
        <v>116</v>
      </c>
      <c r="B121" s="100" t="s">
        <v>41</v>
      </c>
      <c r="C121" s="100" t="s">
        <v>187</v>
      </c>
      <c r="D121" s="101">
        <v>3993399.5005999999</v>
      </c>
      <c r="E121" s="101">
        <v>39486.92</v>
      </c>
      <c r="F121" s="59">
        <f t="shared" si="1"/>
        <v>4032886.4205999998</v>
      </c>
    </row>
    <row r="122" spans="1:6" ht="22.95" customHeight="1" x14ac:dyDescent="0.3">
      <c r="A122" s="99">
        <v>117</v>
      </c>
      <c r="B122" s="100" t="s">
        <v>41</v>
      </c>
      <c r="C122" s="100" t="s">
        <v>188</v>
      </c>
      <c r="D122" s="101">
        <v>5517154.5681999996</v>
      </c>
      <c r="E122" s="101">
        <v>54553.881000000001</v>
      </c>
      <c r="F122" s="59">
        <f t="shared" si="1"/>
        <v>5571708.4491999997</v>
      </c>
    </row>
    <row r="123" spans="1:6" ht="22.95" customHeight="1" x14ac:dyDescent="0.3">
      <c r="A123" s="99">
        <v>118</v>
      </c>
      <c r="B123" s="100" t="s">
        <v>41</v>
      </c>
      <c r="C123" s="100" t="s">
        <v>189</v>
      </c>
      <c r="D123" s="101">
        <v>5092539.8994000005</v>
      </c>
      <c r="E123" s="101">
        <v>50355.271399999998</v>
      </c>
      <c r="F123" s="59">
        <f t="shared" si="1"/>
        <v>5142895.1708000004</v>
      </c>
    </row>
    <row r="124" spans="1:6" ht="22.95" customHeight="1" x14ac:dyDescent="0.3">
      <c r="A124" s="99">
        <v>119</v>
      </c>
      <c r="B124" s="100" t="s">
        <v>42</v>
      </c>
      <c r="C124" s="100" t="s">
        <v>190</v>
      </c>
      <c r="D124" s="101">
        <v>4057829.9081000001</v>
      </c>
      <c r="E124" s="101">
        <v>40124.010900000001</v>
      </c>
      <c r="F124" s="59">
        <f t="shared" si="1"/>
        <v>4097953.9190000002</v>
      </c>
    </row>
    <row r="125" spans="1:6" ht="22.95" customHeight="1" x14ac:dyDescent="0.3">
      <c r="A125" s="99">
        <v>120</v>
      </c>
      <c r="B125" s="100" t="s">
        <v>42</v>
      </c>
      <c r="C125" s="100" t="s">
        <v>191</v>
      </c>
      <c r="D125" s="101">
        <v>3580420.9123999998</v>
      </c>
      <c r="E125" s="101">
        <v>35403.368499999997</v>
      </c>
      <c r="F125" s="59">
        <f t="shared" si="1"/>
        <v>3615824.2808999997</v>
      </c>
    </row>
    <row r="126" spans="1:6" ht="22.95" customHeight="1" x14ac:dyDescent="0.3">
      <c r="A126" s="99">
        <v>121</v>
      </c>
      <c r="B126" s="100" t="s">
        <v>42</v>
      </c>
      <c r="C126" s="100" t="s">
        <v>192</v>
      </c>
      <c r="D126" s="101">
        <v>3466911.9276999999</v>
      </c>
      <c r="E126" s="101">
        <v>34280.986400000002</v>
      </c>
      <c r="F126" s="59">
        <f t="shared" si="1"/>
        <v>3501192.9140999997</v>
      </c>
    </row>
    <row r="127" spans="1:6" ht="22.95" customHeight="1" x14ac:dyDescent="0.3">
      <c r="A127" s="99">
        <v>122</v>
      </c>
      <c r="B127" s="100" t="s">
        <v>42</v>
      </c>
      <c r="C127" s="100" t="s">
        <v>193</v>
      </c>
      <c r="D127" s="101">
        <v>4109978.7736999998</v>
      </c>
      <c r="E127" s="101">
        <v>40639.6613</v>
      </c>
      <c r="F127" s="59">
        <f t="shared" si="1"/>
        <v>4150618.4349999996</v>
      </c>
    </row>
    <row r="128" spans="1:6" ht="22.95" customHeight="1" x14ac:dyDescent="0.3">
      <c r="A128" s="99">
        <v>123</v>
      </c>
      <c r="B128" s="100" t="s">
        <v>42</v>
      </c>
      <c r="C128" s="100" t="s">
        <v>194</v>
      </c>
      <c r="D128" s="101">
        <v>5334112.5438000001</v>
      </c>
      <c r="E128" s="101">
        <v>52743.953000000001</v>
      </c>
      <c r="F128" s="59">
        <f t="shared" si="1"/>
        <v>5386856.4967999998</v>
      </c>
    </row>
    <row r="129" spans="1:6" ht="22.95" customHeight="1" x14ac:dyDescent="0.3">
      <c r="A129" s="99">
        <v>124</v>
      </c>
      <c r="B129" s="100" t="s">
        <v>42</v>
      </c>
      <c r="C129" s="100" t="s">
        <v>195</v>
      </c>
      <c r="D129" s="101">
        <v>4358036.8039999995</v>
      </c>
      <c r="E129" s="101">
        <v>43092.470699999998</v>
      </c>
      <c r="F129" s="59">
        <f t="shared" si="1"/>
        <v>4401129.2747</v>
      </c>
    </row>
    <row r="130" spans="1:6" ht="22.95" customHeight="1" x14ac:dyDescent="0.3">
      <c r="A130" s="99">
        <v>125</v>
      </c>
      <c r="B130" s="100" t="s">
        <v>42</v>
      </c>
      <c r="C130" s="100" t="s">
        <v>196</v>
      </c>
      <c r="D130" s="101">
        <v>4134004.7245999998</v>
      </c>
      <c r="E130" s="101">
        <v>40877.231</v>
      </c>
      <c r="F130" s="59">
        <f t="shared" si="1"/>
        <v>4174881.9556</v>
      </c>
    </row>
    <row r="131" spans="1:6" ht="22.95" customHeight="1" x14ac:dyDescent="0.3">
      <c r="A131" s="99">
        <v>126</v>
      </c>
      <c r="B131" s="100" t="s">
        <v>42</v>
      </c>
      <c r="C131" s="100" t="s">
        <v>197</v>
      </c>
      <c r="D131" s="101">
        <v>3552567.3031000001</v>
      </c>
      <c r="E131" s="101">
        <v>35127.950799999999</v>
      </c>
      <c r="F131" s="59">
        <f t="shared" si="1"/>
        <v>3587695.2539000004</v>
      </c>
    </row>
    <row r="132" spans="1:6" ht="22.95" customHeight="1" x14ac:dyDescent="0.3">
      <c r="A132" s="99">
        <v>127</v>
      </c>
      <c r="B132" s="100" t="s">
        <v>42</v>
      </c>
      <c r="C132" s="100" t="s">
        <v>198</v>
      </c>
      <c r="D132" s="101">
        <v>4487808.7768000001</v>
      </c>
      <c r="E132" s="101">
        <v>44375.661999999997</v>
      </c>
      <c r="F132" s="59">
        <f t="shared" si="1"/>
        <v>4532184.4387999997</v>
      </c>
    </row>
    <row r="133" spans="1:6" ht="22.95" customHeight="1" x14ac:dyDescent="0.3">
      <c r="A133" s="99">
        <v>128</v>
      </c>
      <c r="B133" s="100" t="s">
        <v>42</v>
      </c>
      <c r="C133" s="100" t="s">
        <v>199</v>
      </c>
      <c r="D133" s="101">
        <v>4245975.8612000002</v>
      </c>
      <c r="E133" s="101">
        <v>41984.406799999997</v>
      </c>
      <c r="F133" s="59">
        <f t="shared" si="1"/>
        <v>4287960.2680000002</v>
      </c>
    </row>
    <row r="134" spans="1:6" ht="22.95" customHeight="1" x14ac:dyDescent="0.3">
      <c r="A134" s="99">
        <v>129</v>
      </c>
      <c r="B134" s="100" t="s">
        <v>42</v>
      </c>
      <c r="C134" s="100" t="s">
        <v>200</v>
      </c>
      <c r="D134" s="101">
        <v>4861358.9863</v>
      </c>
      <c r="E134" s="101">
        <v>48069.343800000002</v>
      </c>
      <c r="F134" s="59">
        <f t="shared" si="1"/>
        <v>4909428.3300999999</v>
      </c>
    </row>
    <row r="135" spans="1:6" ht="22.95" customHeight="1" x14ac:dyDescent="0.3">
      <c r="A135" s="99">
        <v>130</v>
      </c>
      <c r="B135" s="100" t="s">
        <v>42</v>
      </c>
      <c r="C135" s="100" t="s">
        <v>201</v>
      </c>
      <c r="D135" s="101">
        <v>3733237.3626000001</v>
      </c>
      <c r="E135" s="101">
        <v>36914.424700000003</v>
      </c>
      <c r="F135" s="59">
        <f t="shared" ref="F135:F198" si="2">SUM(D135:E135)</f>
        <v>3770151.7873</v>
      </c>
    </row>
    <row r="136" spans="1:6" ht="22.95" customHeight="1" x14ac:dyDescent="0.3">
      <c r="A136" s="99">
        <v>131</v>
      </c>
      <c r="B136" s="100" t="s">
        <v>42</v>
      </c>
      <c r="C136" s="100" t="s">
        <v>202</v>
      </c>
      <c r="D136" s="101">
        <v>4484495.5433999998</v>
      </c>
      <c r="E136" s="101">
        <v>44342.900600000001</v>
      </c>
      <c r="F136" s="59">
        <f t="shared" si="2"/>
        <v>4528838.4440000001</v>
      </c>
    </row>
    <row r="137" spans="1:6" ht="22.95" customHeight="1" x14ac:dyDescent="0.3">
      <c r="A137" s="99">
        <v>132</v>
      </c>
      <c r="B137" s="100" t="s">
        <v>42</v>
      </c>
      <c r="C137" s="100" t="s">
        <v>203</v>
      </c>
      <c r="D137" s="101">
        <v>3312714.8021999998</v>
      </c>
      <c r="E137" s="101">
        <v>32756.2781</v>
      </c>
      <c r="F137" s="59">
        <f t="shared" si="2"/>
        <v>3345471.0803</v>
      </c>
    </row>
    <row r="138" spans="1:6" ht="22.95" customHeight="1" x14ac:dyDescent="0.3">
      <c r="A138" s="99">
        <v>133</v>
      </c>
      <c r="B138" s="100" t="s">
        <v>42</v>
      </c>
      <c r="C138" s="100" t="s">
        <v>204</v>
      </c>
      <c r="D138" s="101">
        <v>3480076.9961000001</v>
      </c>
      <c r="E138" s="101">
        <v>34411.163200000003</v>
      </c>
      <c r="F138" s="59">
        <f t="shared" si="2"/>
        <v>3514488.1592999999</v>
      </c>
    </row>
    <row r="139" spans="1:6" ht="22.95" customHeight="1" x14ac:dyDescent="0.3">
      <c r="A139" s="99">
        <v>134</v>
      </c>
      <c r="B139" s="100" t="s">
        <v>42</v>
      </c>
      <c r="C139" s="100" t="s">
        <v>205</v>
      </c>
      <c r="D139" s="101">
        <v>3174254.6264</v>
      </c>
      <c r="E139" s="101">
        <v>31387.1774</v>
      </c>
      <c r="F139" s="59">
        <f t="shared" si="2"/>
        <v>3205641.8037999999</v>
      </c>
    </row>
    <row r="140" spans="1:6" ht="22.95" customHeight="1" x14ac:dyDescent="0.3">
      <c r="A140" s="99">
        <v>135</v>
      </c>
      <c r="B140" s="100" t="s">
        <v>42</v>
      </c>
      <c r="C140" s="100" t="s">
        <v>206</v>
      </c>
      <c r="D140" s="101">
        <v>4016401.798</v>
      </c>
      <c r="E140" s="101">
        <v>39714.3678</v>
      </c>
      <c r="F140" s="59">
        <f t="shared" si="2"/>
        <v>4056116.1658000001</v>
      </c>
    </row>
    <row r="141" spans="1:6" ht="22.95" customHeight="1" x14ac:dyDescent="0.3">
      <c r="A141" s="99">
        <v>136</v>
      </c>
      <c r="B141" s="100" t="s">
        <v>42</v>
      </c>
      <c r="C141" s="100" t="s">
        <v>207</v>
      </c>
      <c r="D141" s="101">
        <v>3763776.6135999998</v>
      </c>
      <c r="E141" s="101">
        <v>37216.398200000003</v>
      </c>
      <c r="F141" s="59">
        <f t="shared" si="2"/>
        <v>3800993.0118</v>
      </c>
    </row>
    <row r="142" spans="1:6" ht="22.95" customHeight="1" x14ac:dyDescent="0.3">
      <c r="A142" s="99">
        <v>137</v>
      </c>
      <c r="B142" s="100" t="s">
        <v>42</v>
      </c>
      <c r="C142" s="100" t="s">
        <v>208</v>
      </c>
      <c r="D142" s="101">
        <v>4408075.2222999996</v>
      </c>
      <c r="E142" s="101">
        <v>43587.252899999999</v>
      </c>
      <c r="F142" s="59">
        <f t="shared" si="2"/>
        <v>4451662.4751999993</v>
      </c>
    </row>
    <row r="143" spans="1:6" ht="22.95" customHeight="1" x14ac:dyDescent="0.3">
      <c r="A143" s="99">
        <v>138</v>
      </c>
      <c r="B143" s="100" t="s">
        <v>42</v>
      </c>
      <c r="C143" s="100" t="s">
        <v>209</v>
      </c>
      <c r="D143" s="101">
        <v>3055138.8590000002</v>
      </c>
      <c r="E143" s="101">
        <v>30209.355200000002</v>
      </c>
      <c r="F143" s="59">
        <f t="shared" si="2"/>
        <v>3085348.2142000003</v>
      </c>
    </row>
    <row r="144" spans="1:6" ht="22.95" customHeight="1" x14ac:dyDescent="0.3">
      <c r="A144" s="99">
        <v>139</v>
      </c>
      <c r="B144" s="100" t="s">
        <v>42</v>
      </c>
      <c r="C144" s="100" t="s">
        <v>210</v>
      </c>
      <c r="D144" s="101">
        <v>4177362.6606000001</v>
      </c>
      <c r="E144" s="101">
        <v>41305.956299999998</v>
      </c>
      <c r="F144" s="59">
        <f t="shared" si="2"/>
        <v>4218668.6168999998</v>
      </c>
    </row>
    <row r="145" spans="1:6" ht="22.95" customHeight="1" x14ac:dyDescent="0.3">
      <c r="A145" s="99">
        <v>140</v>
      </c>
      <c r="B145" s="100" t="s">
        <v>42</v>
      </c>
      <c r="C145" s="100" t="s">
        <v>211</v>
      </c>
      <c r="D145" s="101">
        <v>4067573.7645</v>
      </c>
      <c r="E145" s="101">
        <v>40220.3586</v>
      </c>
      <c r="F145" s="59">
        <f t="shared" si="2"/>
        <v>4107794.1231</v>
      </c>
    </row>
    <row r="146" spans="1:6" ht="22.95" customHeight="1" x14ac:dyDescent="0.3">
      <c r="A146" s="99">
        <v>141</v>
      </c>
      <c r="B146" s="100" t="s">
        <v>42</v>
      </c>
      <c r="C146" s="100" t="s">
        <v>212</v>
      </c>
      <c r="D146" s="101">
        <v>4308280.3481000001</v>
      </c>
      <c r="E146" s="101">
        <v>42600.476499999997</v>
      </c>
      <c r="F146" s="59">
        <f t="shared" si="2"/>
        <v>4350880.8245999999</v>
      </c>
    </row>
    <row r="147" spans="1:6" ht="22.95" customHeight="1" x14ac:dyDescent="0.3">
      <c r="A147" s="99">
        <v>142</v>
      </c>
      <c r="B147" s="100" t="s">
        <v>43</v>
      </c>
      <c r="C147" s="100" t="s">
        <v>213</v>
      </c>
      <c r="D147" s="101">
        <v>3618092.6916</v>
      </c>
      <c r="E147" s="101">
        <v>35775.868799999997</v>
      </c>
      <c r="F147" s="59">
        <f t="shared" si="2"/>
        <v>3653868.5603999998</v>
      </c>
    </row>
    <row r="148" spans="1:6" ht="22.95" customHeight="1" x14ac:dyDescent="0.3">
      <c r="A148" s="99">
        <v>143</v>
      </c>
      <c r="B148" s="100" t="s">
        <v>43</v>
      </c>
      <c r="C148" s="100" t="s">
        <v>214</v>
      </c>
      <c r="D148" s="101">
        <v>3498563.4571000002</v>
      </c>
      <c r="E148" s="101">
        <v>34593.958200000001</v>
      </c>
      <c r="F148" s="59">
        <f t="shared" si="2"/>
        <v>3533157.4153000005</v>
      </c>
    </row>
    <row r="149" spans="1:6" ht="22.95" customHeight="1" x14ac:dyDescent="0.3">
      <c r="A149" s="99">
        <v>144</v>
      </c>
      <c r="B149" s="100" t="s">
        <v>43</v>
      </c>
      <c r="C149" s="100" t="s">
        <v>215</v>
      </c>
      <c r="D149" s="101">
        <v>4908332.9682</v>
      </c>
      <c r="E149" s="101">
        <v>48533.824699999997</v>
      </c>
      <c r="F149" s="59">
        <f t="shared" si="2"/>
        <v>4956866.7928999998</v>
      </c>
    </row>
    <row r="150" spans="1:6" ht="22.95" customHeight="1" x14ac:dyDescent="0.3">
      <c r="A150" s="99">
        <v>145</v>
      </c>
      <c r="B150" s="100" t="s">
        <v>43</v>
      </c>
      <c r="C150" s="100" t="s">
        <v>216</v>
      </c>
      <c r="D150" s="101">
        <v>2827348.2026999998</v>
      </c>
      <c r="E150" s="101">
        <v>27956.9506</v>
      </c>
      <c r="F150" s="59">
        <f t="shared" si="2"/>
        <v>2855305.1532999999</v>
      </c>
    </row>
    <row r="151" spans="1:6" ht="22.95" customHeight="1" x14ac:dyDescent="0.3">
      <c r="A151" s="99">
        <v>146</v>
      </c>
      <c r="B151" s="100" t="s">
        <v>43</v>
      </c>
      <c r="C151" s="100" t="s">
        <v>217</v>
      </c>
      <c r="D151" s="101">
        <v>3913279.6159999999</v>
      </c>
      <c r="E151" s="101">
        <v>38694.690900000001</v>
      </c>
      <c r="F151" s="59">
        <f t="shared" si="2"/>
        <v>3951974.3068999997</v>
      </c>
    </row>
    <row r="152" spans="1:6" ht="22.95" customHeight="1" x14ac:dyDescent="0.3">
      <c r="A152" s="99">
        <v>147</v>
      </c>
      <c r="B152" s="100" t="s">
        <v>43</v>
      </c>
      <c r="C152" s="100" t="s">
        <v>218</v>
      </c>
      <c r="D152" s="101">
        <v>2819108.7338</v>
      </c>
      <c r="E152" s="101">
        <v>27875.478299999999</v>
      </c>
      <c r="F152" s="59">
        <f t="shared" si="2"/>
        <v>2846984.2121000001</v>
      </c>
    </row>
    <row r="153" spans="1:6" ht="22.95" customHeight="1" x14ac:dyDescent="0.3">
      <c r="A153" s="99">
        <v>148</v>
      </c>
      <c r="B153" s="100" t="s">
        <v>43</v>
      </c>
      <c r="C153" s="100" t="s">
        <v>219</v>
      </c>
      <c r="D153" s="101">
        <v>4725740.8613</v>
      </c>
      <c r="E153" s="101">
        <v>46728.345500000003</v>
      </c>
      <c r="F153" s="59">
        <f t="shared" si="2"/>
        <v>4772469.2067999998</v>
      </c>
    </row>
    <row r="154" spans="1:6" ht="22.95" customHeight="1" x14ac:dyDescent="0.3">
      <c r="A154" s="99">
        <v>149</v>
      </c>
      <c r="B154" s="100" t="s">
        <v>43</v>
      </c>
      <c r="C154" s="100" t="s">
        <v>220</v>
      </c>
      <c r="D154" s="101">
        <v>3127332.4229000001</v>
      </c>
      <c r="E154" s="101">
        <v>30923.208500000001</v>
      </c>
      <c r="F154" s="59">
        <f t="shared" si="2"/>
        <v>3158255.6314000003</v>
      </c>
    </row>
    <row r="155" spans="1:6" ht="22.95" customHeight="1" x14ac:dyDescent="0.3">
      <c r="A155" s="99">
        <v>150</v>
      </c>
      <c r="B155" s="100" t="s">
        <v>43</v>
      </c>
      <c r="C155" s="100" t="s">
        <v>221</v>
      </c>
      <c r="D155" s="101">
        <v>3714181.4685999998</v>
      </c>
      <c r="E155" s="101">
        <v>36725.999100000001</v>
      </c>
      <c r="F155" s="59">
        <f t="shared" si="2"/>
        <v>3750907.4676999999</v>
      </c>
    </row>
    <row r="156" spans="1:6" ht="22.95" customHeight="1" x14ac:dyDescent="0.3">
      <c r="A156" s="99">
        <v>151</v>
      </c>
      <c r="B156" s="100" t="s">
        <v>43</v>
      </c>
      <c r="C156" s="100" t="s">
        <v>222</v>
      </c>
      <c r="D156" s="101">
        <v>3165827.3476</v>
      </c>
      <c r="E156" s="101">
        <v>31303.848099999999</v>
      </c>
      <c r="F156" s="59">
        <f t="shared" si="2"/>
        <v>3197131.1957</v>
      </c>
    </row>
    <row r="157" spans="1:6" ht="22.95" customHeight="1" x14ac:dyDescent="0.3">
      <c r="A157" s="99">
        <v>152</v>
      </c>
      <c r="B157" s="100" t="s">
        <v>43</v>
      </c>
      <c r="C157" s="100" t="s">
        <v>223</v>
      </c>
      <c r="D157" s="101">
        <v>4561316.3480000002</v>
      </c>
      <c r="E157" s="101">
        <v>45102.508199999997</v>
      </c>
      <c r="F157" s="59">
        <f t="shared" si="2"/>
        <v>4606418.8562000003</v>
      </c>
    </row>
    <row r="158" spans="1:6" ht="22.95" customHeight="1" x14ac:dyDescent="0.3">
      <c r="A158" s="99">
        <v>153</v>
      </c>
      <c r="B158" s="100" t="s">
        <v>43</v>
      </c>
      <c r="C158" s="100" t="s">
        <v>224</v>
      </c>
      <c r="D158" s="101">
        <v>3230397.0806999998</v>
      </c>
      <c r="E158" s="101">
        <v>31942.316599999998</v>
      </c>
      <c r="F158" s="59">
        <f t="shared" si="2"/>
        <v>3262339.3972999998</v>
      </c>
    </row>
    <row r="159" spans="1:6" ht="22.95" customHeight="1" x14ac:dyDescent="0.3">
      <c r="A159" s="99">
        <v>154</v>
      </c>
      <c r="B159" s="100" t="s">
        <v>43</v>
      </c>
      <c r="C159" s="100" t="s">
        <v>225</v>
      </c>
      <c r="D159" s="101">
        <v>3727125.8111</v>
      </c>
      <c r="E159" s="101">
        <v>36853.993399999999</v>
      </c>
      <c r="F159" s="59">
        <f t="shared" si="2"/>
        <v>3763979.8045000001</v>
      </c>
    </row>
    <row r="160" spans="1:6" ht="22.95" customHeight="1" x14ac:dyDescent="0.3">
      <c r="A160" s="99">
        <v>155</v>
      </c>
      <c r="B160" s="100" t="s">
        <v>43</v>
      </c>
      <c r="C160" s="100" t="s">
        <v>226</v>
      </c>
      <c r="D160" s="101">
        <v>3294585.0224000001</v>
      </c>
      <c r="E160" s="101">
        <v>32577.01</v>
      </c>
      <c r="F160" s="59">
        <f t="shared" si="2"/>
        <v>3327162.0323999999</v>
      </c>
    </row>
    <row r="161" spans="1:6" ht="22.95" customHeight="1" x14ac:dyDescent="0.3">
      <c r="A161" s="99">
        <v>156</v>
      </c>
      <c r="B161" s="100" t="s">
        <v>43</v>
      </c>
      <c r="C161" s="100" t="s">
        <v>227</v>
      </c>
      <c r="D161" s="101">
        <v>3031939.2226</v>
      </c>
      <c r="E161" s="101">
        <v>29979.956099999999</v>
      </c>
      <c r="F161" s="59">
        <f t="shared" si="2"/>
        <v>3061919.1787</v>
      </c>
    </row>
    <row r="162" spans="1:6" ht="22.95" customHeight="1" x14ac:dyDescent="0.3">
      <c r="A162" s="99">
        <v>157</v>
      </c>
      <c r="B162" s="100" t="s">
        <v>43</v>
      </c>
      <c r="C162" s="100" t="s">
        <v>228</v>
      </c>
      <c r="D162" s="101">
        <v>4442639.5950999996</v>
      </c>
      <c r="E162" s="101">
        <v>43929.027000000002</v>
      </c>
      <c r="F162" s="59">
        <f t="shared" si="2"/>
        <v>4486568.6220999993</v>
      </c>
    </row>
    <row r="163" spans="1:6" ht="22.95" customHeight="1" x14ac:dyDescent="0.3">
      <c r="A163" s="99">
        <v>158</v>
      </c>
      <c r="B163" s="100" t="s">
        <v>43</v>
      </c>
      <c r="C163" s="100" t="s">
        <v>229</v>
      </c>
      <c r="D163" s="101">
        <v>4578591.7161999997</v>
      </c>
      <c r="E163" s="101">
        <v>45273.327899999997</v>
      </c>
      <c r="F163" s="59">
        <f t="shared" si="2"/>
        <v>4623865.0440999996</v>
      </c>
    </row>
    <row r="164" spans="1:6" ht="22.95" customHeight="1" x14ac:dyDescent="0.3">
      <c r="A164" s="99">
        <v>159</v>
      </c>
      <c r="B164" s="100" t="s">
        <v>43</v>
      </c>
      <c r="C164" s="100" t="s">
        <v>230</v>
      </c>
      <c r="D164" s="101">
        <v>2549362.1091</v>
      </c>
      <c r="E164" s="101">
        <v>25208.2111</v>
      </c>
      <c r="F164" s="59">
        <f t="shared" si="2"/>
        <v>2574570.3202</v>
      </c>
    </row>
    <row r="165" spans="1:6" ht="22.95" customHeight="1" x14ac:dyDescent="0.3">
      <c r="A165" s="99">
        <v>160</v>
      </c>
      <c r="B165" s="100" t="s">
        <v>43</v>
      </c>
      <c r="C165" s="100" t="s">
        <v>231</v>
      </c>
      <c r="D165" s="101">
        <v>3434486.6359999999</v>
      </c>
      <c r="E165" s="101">
        <v>33960.363599999997</v>
      </c>
      <c r="F165" s="59">
        <f t="shared" si="2"/>
        <v>3468446.9995999997</v>
      </c>
    </row>
    <row r="166" spans="1:6" ht="22.95" customHeight="1" x14ac:dyDescent="0.3">
      <c r="A166" s="99">
        <v>161</v>
      </c>
      <c r="B166" s="100" t="s">
        <v>43</v>
      </c>
      <c r="C166" s="100" t="s">
        <v>232</v>
      </c>
      <c r="D166" s="101">
        <v>4064342.7522</v>
      </c>
      <c r="E166" s="101">
        <v>40188.410199999998</v>
      </c>
      <c r="F166" s="59">
        <f t="shared" si="2"/>
        <v>4104531.1623999998</v>
      </c>
    </row>
    <row r="167" spans="1:6" ht="22.95" customHeight="1" x14ac:dyDescent="0.3">
      <c r="A167" s="99">
        <v>162</v>
      </c>
      <c r="B167" s="100" t="s">
        <v>43</v>
      </c>
      <c r="C167" s="100" t="s">
        <v>233</v>
      </c>
      <c r="D167" s="101">
        <v>5918654.2484999998</v>
      </c>
      <c r="E167" s="101">
        <v>58523.928500000002</v>
      </c>
      <c r="F167" s="59">
        <f t="shared" si="2"/>
        <v>5977178.1770000001</v>
      </c>
    </row>
    <row r="168" spans="1:6" ht="22.95" customHeight="1" x14ac:dyDescent="0.3">
      <c r="A168" s="99">
        <v>163</v>
      </c>
      <c r="B168" s="100" t="s">
        <v>43</v>
      </c>
      <c r="C168" s="100" t="s">
        <v>234</v>
      </c>
      <c r="D168" s="101">
        <v>3695957.4838999999</v>
      </c>
      <c r="E168" s="101">
        <v>36545.799500000001</v>
      </c>
      <c r="F168" s="59">
        <f t="shared" si="2"/>
        <v>3732503.2834000001</v>
      </c>
    </row>
    <row r="169" spans="1:6" ht="22.95" customHeight="1" x14ac:dyDescent="0.3">
      <c r="A169" s="99">
        <v>164</v>
      </c>
      <c r="B169" s="100" t="s">
        <v>43</v>
      </c>
      <c r="C169" s="100" t="s">
        <v>235</v>
      </c>
      <c r="D169" s="101">
        <v>3441746.8593000001</v>
      </c>
      <c r="E169" s="101">
        <v>34032.153100000003</v>
      </c>
      <c r="F169" s="59">
        <f t="shared" si="2"/>
        <v>3475779.0124000004</v>
      </c>
    </row>
    <row r="170" spans="1:6" ht="22.95" customHeight="1" x14ac:dyDescent="0.3">
      <c r="A170" s="99">
        <v>165</v>
      </c>
      <c r="B170" s="100" t="s">
        <v>43</v>
      </c>
      <c r="C170" s="100" t="s">
        <v>236</v>
      </c>
      <c r="D170" s="101">
        <v>3359471.2590000001</v>
      </c>
      <c r="E170" s="101">
        <v>33218.608099999998</v>
      </c>
      <c r="F170" s="59">
        <f t="shared" si="2"/>
        <v>3392689.8670999999</v>
      </c>
    </row>
    <row r="171" spans="1:6" ht="22.95" customHeight="1" x14ac:dyDescent="0.3">
      <c r="A171" s="99">
        <v>166</v>
      </c>
      <c r="B171" s="100" t="s">
        <v>43</v>
      </c>
      <c r="C171" s="100" t="s">
        <v>237</v>
      </c>
      <c r="D171" s="101">
        <v>3842122.4561999999</v>
      </c>
      <c r="E171" s="101">
        <v>37991.085599999999</v>
      </c>
      <c r="F171" s="59">
        <f t="shared" si="2"/>
        <v>3880113.5417999998</v>
      </c>
    </row>
    <row r="172" spans="1:6" ht="22.95" customHeight="1" x14ac:dyDescent="0.3">
      <c r="A172" s="99">
        <v>167</v>
      </c>
      <c r="B172" s="100" t="s">
        <v>43</v>
      </c>
      <c r="C172" s="100" t="s">
        <v>238</v>
      </c>
      <c r="D172" s="101">
        <v>3339761.2329000002</v>
      </c>
      <c r="E172" s="101">
        <v>33023.714399999997</v>
      </c>
      <c r="F172" s="59">
        <f t="shared" si="2"/>
        <v>3372784.9473000001</v>
      </c>
    </row>
    <row r="173" spans="1:6" ht="22.95" customHeight="1" x14ac:dyDescent="0.3">
      <c r="A173" s="99">
        <v>168</v>
      </c>
      <c r="B173" s="100" t="s">
        <v>43</v>
      </c>
      <c r="C173" s="100" t="s">
        <v>239</v>
      </c>
      <c r="D173" s="101">
        <v>3239120.2313999999</v>
      </c>
      <c r="E173" s="101">
        <v>32028.571499999998</v>
      </c>
      <c r="F173" s="59">
        <f t="shared" si="2"/>
        <v>3271148.8029</v>
      </c>
    </row>
    <row r="174" spans="1:6" ht="22.95" customHeight="1" x14ac:dyDescent="0.3">
      <c r="A174" s="99">
        <v>169</v>
      </c>
      <c r="B174" s="100" t="s">
        <v>44</v>
      </c>
      <c r="C174" s="100" t="s">
        <v>240</v>
      </c>
      <c r="D174" s="101">
        <v>3433897.6502</v>
      </c>
      <c r="E174" s="101">
        <v>33954.539700000001</v>
      </c>
      <c r="F174" s="59">
        <f t="shared" si="2"/>
        <v>3467852.1899000001</v>
      </c>
    </row>
    <row r="175" spans="1:6" ht="22.95" customHeight="1" x14ac:dyDescent="0.3">
      <c r="A175" s="99">
        <v>170</v>
      </c>
      <c r="B175" s="100" t="s">
        <v>44</v>
      </c>
      <c r="C175" s="100" t="s">
        <v>241</v>
      </c>
      <c r="D175" s="101">
        <v>4316367.6880999999</v>
      </c>
      <c r="E175" s="101">
        <v>42680.444499999998</v>
      </c>
      <c r="F175" s="59">
        <f t="shared" si="2"/>
        <v>4359048.1326000001</v>
      </c>
    </row>
    <row r="176" spans="1:6" ht="22.95" customHeight="1" x14ac:dyDescent="0.3">
      <c r="A176" s="99">
        <v>171</v>
      </c>
      <c r="B176" s="100" t="s">
        <v>44</v>
      </c>
      <c r="C176" s="100" t="s">
        <v>242</v>
      </c>
      <c r="D176" s="101">
        <v>4132034.9164</v>
      </c>
      <c r="E176" s="101">
        <v>40857.753499999999</v>
      </c>
      <c r="F176" s="59">
        <f t="shared" si="2"/>
        <v>4172892.6699000001</v>
      </c>
    </row>
    <row r="177" spans="1:6" ht="22.95" customHeight="1" x14ac:dyDescent="0.3">
      <c r="A177" s="99">
        <v>172</v>
      </c>
      <c r="B177" s="100" t="s">
        <v>44</v>
      </c>
      <c r="C177" s="100" t="s">
        <v>243</v>
      </c>
      <c r="D177" s="101">
        <v>2666061.2831999999</v>
      </c>
      <c r="E177" s="101">
        <v>26362.137999999999</v>
      </c>
      <c r="F177" s="59">
        <f t="shared" si="2"/>
        <v>2692423.4211999997</v>
      </c>
    </row>
    <row r="178" spans="1:6" ht="22.95" customHeight="1" x14ac:dyDescent="0.3">
      <c r="A178" s="99">
        <v>173</v>
      </c>
      <c r="B178" s="100" t="s">
        <v>44</v>
      </c>
      <c r="C178" s="100" t="s">
        <v>244</v>
      </c>
      <c r="D178" s="101">
        <v>3184801.0737000001</v>
      </c>
      <c r="E178" s="101">
        <v>31491.461200000002</v>
      </c>
      <c r="F178" s="59">
        <f t="shared" si="2"/>
        <v>3216292.5348999999</v>
      </c>
    </row>
    <row r="179" spans="1:6" ht="22.95" customHeight="1" x14ac:dyDescent="0.3">
      <c r="A179" s="99">
        <v>174</v>
      </c>
      <c r="B179" s="100" t="s">
        <v>44</v>
      </c>
      <c r="C179" s="100" t="s">
        <v>245</v>
      </c>
      <c r="D179" s="101">
        <v>3663877.4062999999</v>
      </c>
      <c r="E179" s="101">
        <v>36228.590199999999</v>
      </c>
      <c r="F179" s="59">
        <f t="shared" si="2"/>
        <v>3700105.9964999999</v>
      </c>
    </row>
    <row r="180" spans="1:6" ht="22.95" customHeight="1" x14ac:dyDescent="0.3">
      <c r="A180" s="99">
        <v>175</v>
      </c>
      <c r="B180" s="100" t="s">
        <v>44</v>
      </c>
      <c r="C180" s="100" t="s">
        <v>246</v>
      </c>
      <c r="D180" s="101">
        <v>4200442.2484999998</v>
      </c>
      <c r="E180" s="101">
        <v>41534.168400000002</v>
      </c>
      <c r="F180" s="59">
        <f t="shared" si="2"/>
        <v>4241976.4168999996</v>
      </c>
    </row>
    <row r="181" spans="1:6" ht="22.95" customHeight="1" x14ac:dyDescent="0.3">
      <c r="A181" s="99">
        <v>176</v>
      </c>
      <c r="B181" s="100" t="s">
        <v>44</v>
      </c>
      <c r="C181" s="100" t="s">
        <v>247</v>
      </c>
      <c r="D181" s="101">
        <v>3327396.8771000002</v>
      </c>
      <c r="E181" s="101">
        <v>32901.455099999999</v>
      </c>
      <c r="F181" s="59">
        <f t="shared" si="2"/>
        <v>3360298.3322000001</v>
      </c>
    </row>
    <row r="182" spans="1:6" ht="22.95" customHeight="1" x14ac:dyDescent="0.3">
      <c r="A182" s="99">
        <v>177</v>
      </c>
      <c r="B182" s="100" t="s">
        <v>44</v>
      </c>
      <c r="C182" s="100" t="s">
        <v>248</v>
      </c>
      <c r="D182" s="101">
        <v>3546594.9352000002</v>
      </c>
      <c r="E182" s="101">
        <v>35068.895700000001</v>
      </c>
      <c r="F182" s="59">
        <f t="shared" si="2"/>
        <v>3581663.8309000004</v>
      </c>
    </row>
    <row r="183" spans="1:6" ht="22.95" customHeight="1" x14ac:dyDescent="0.3">
      <c r="A183" s="99">
        <v>178</v>
      </c>
      <c r="B183" s="100" t="s">
        <v>44</v>
      </c>
      <c r="C183" s="100" t="s">
        <v>249</v>
      </c>
      <c r="D183" s="101">
        <v>2777122.0499</v>
      </c>
      <c r="E183" s="101">
        <v>27460.312000000002</v>
      </c>
      <c r="F183" s="59">
        <f t="shared" si="2"/>
        <v>2804582.3618999999</v>
      </c>
    </row>
    <row r="184" spans="1:6" ht="22.95" customHeight="1" x14ac:dyDescent="0.3">
      <c r="A184" s="99">
        <v>179</v>
      </c>
      <c r="B184" s="100" t="s">
        <v>44</v>
      </c>
      <c r="C184" s="100" t="s">
        <v>250</v>
      </c>
      <c r="D184" s="101">
        <v>3789343.8783999998</v>
      </c>
      <c r="E184" s="101">
        <v>37469.208500000001</v>
      </c>
      <c r="F184" s="59">
        <f t="shared" si="2"/>
        <v>3826813.0869</v>
      </c>
    </row>
    <row r="185" spans="1:6" ht="22.95" customHeight="1" x14ac:dyDescent="0.3">
      <c r="A185" s="99">
        <v>180</v>
      </c>
      <c r="B185" s="100" t="s">
        <v>44</v>
      </c>
      <c r="C185" s="100" t="s">
        <v>251</v>
      </c>
      <c r="D185" s="101">
        <v>3270127.2941000001</v>
      </c>
      <c r="E185" s="101">
        <v>32335.1708</v>
      </c>
      <c r="F185" s="59">
        <f t="shared" si="2"/>
        <v>3302462.4649</v>
      </c>
    </row>
    <row r="186" spans="1:6" ht="22.95" customHeight="1" x14ac:dyDescent="0.3">
      <c r="A186" s="99">
        <v>181</v>
      </c>
      <c r="B186" s="100" t="s">
        <v>44</v>
      </c>
      <c r="C186" s="100" t="s">
        <v>252</v>
      </c>
      <c r="D186" s="101">
        <v>3604174.3898999998</v>
      </c>
      <c r="E186" s="101">
        <v>35638.243999999999</v>
      </c>
      <c r="F186" s="59">
        <f t="shared" si="2"/>
        <v>3639812.6338999998</v>
      </c>
    </row>
    <row r="187" spans="1:6" ht="22.95" customHeight="1" x14ac:dyDescent="0.3">
      <c r="A187" s="99">
        <v>182</v>
      </c>
      <c r="B187" s="100" t="s">
        <v>44</v>
      </c>
      <c r="C187" s="100" t="s">
        <v>253</v>
      </c>
      <c r="D187" s="101">
        <v>3412203.1542000002</v>
      </c>
      <c r="E187" s="101">
        <v>33740.023500000003</v>
      </c>
      <c r="F187" s="59">
        <f t="shared" si="2"/>
        <v>3445943.1777000003</v>
      </c>
    </row>
    <row r="188" spans="1:6" ht="22.95" customHeight="1" x14ac:dyDescent="0.3">
      <c r="A188" s="99">
        <v>183</v>
      </c>
      <c r="B188" s="100" t="s">
        <v>44</v>
      </c>
      <c r="C188" s="100" t="s">
        <v>254</v>
      </c>
      <c r="D188" s="101">
        <v>3870445.6431</v>
      </c>
      <c r="E188" s="101">
        <v>38271.1466</v>
      </c>
      <c r="F188" s="59">
        <f t="shared" si="2"/>
        <v>3908716.7897000001</v>
      </c>
    </row>
    <row r="189" spans="1:6" ht="22.95" customHeight="1" x14ac:dyDescent="0.3">
      <c r="A189" s="99">
        <v>184</v>
      </c>
      <c r="B189" s="100" t="s">
        <v>44</v>
      </c>
      <c r="C189" s="100" t="s">
        <v>255</v>
      </c>
      <c r="D189" s="101">
        <v>3637554.9323</v>
      </c>
      <c r="E189" s="101">
        <v>35968.312400000003</v>
      </c>
      <c r="F189" s="59">
        <f t="shared" si="2"/>
        <v>3673523.2447000002</v>
      </c>
    </row>
    <row r="190" spans="1:6" ht="22.95" customHeight="1" x14ac:dyDescent="0.3">
      <c r="A190" s="99">
        <v>185</v>
      </c>
      <c r="B190" s="100" t="s">
        <v>44</v>
      </c>
      <c r="C190" s="100" t="s">
        <v>256</v>
      </c>
      <c r="D190" s="101">
        <v>3651894.9981999998</v>
      </c>
      <c r="E190" s="101">
        <v>36110.107600000003</v>
      </c>
      <c r="F190" s="59">
        <f t="shared" si="2"/>
        <v>3688005.1058</v>
      </c>
    </row>
    <row r="191" spans="1:6" ht="22.95" customHeight="1" x14ac:dyDescent="0.3">
      <c r="A191" s="99">
        <v>186</v>
      </c>
      <c r="B191" s="100" t="s">
        <v>44</v>
      </c>
      <c r="C191" s="100" t="s">
        <v>257</v>
      </c>
      <c r="D191" s="101">
        <v>4027267.9284999999</v>
      </c>
      <c r="E191" s="101">
        <v>39821.812599999997</v>
      </c>
      <c r="F191" s="59">
        <f t="shared" si="2"/>
        <v>4067089.7410999998</v>
      </c>
    </row>
    <row r="192" spans="1:6" ht="22.95" customHeight="1" x14ac:dyDescent="0.3">
      <c r="A192" s="99">
        <v>187</v>
      </c>
      <c r="B192" s="100" t="s">
        <v>45</v>
      </c>
      <c r="C192" s="100" t="s">
        <v>258</v>
      </c>
      <c r="D192" s="101">
        <v>2820139.4188000001</v>
      </c>
      <c r="E192" s="101">
        <v>27885.6698</v>
      </c>
      <c r="F192" s="59">
        <f t="shared" si="2"/>
        <v>2848025.0885999999</v>
      </c>
    </row>
    <row r="193" spans="1:6" ht="22.95" customHeight="1" x14ac:dyDescent="0.3">
      <c r="A193" s="99">
        <v>188</v>
      </c>
      <c r="B193" s="100" t="s">
        <v>45</v>
      </c>
      <c r="C193" s="100" t="s">
        <v>259</v>
      </c>
      <c r="D193" s="101">
        <v>3073840.0715999999</v>
      </c>
      <c r="E193" s="101">
        <v>30394.2736</v>
      </c>
      <c r="F193" s="59">
        <f t="shared" si="2"/>
        <v>3104234.3451999999</v>
      </c>
    </row>
    <row r="194" spans="1:6" ht="22.95" customHeight="1" x14ac:dyDescent="0.3">
      <c r="A194" s="99">
        <v>189</v>
      </c>
      <c r="B194" s="100" t="s">
        <v>45</v>
      </c>
      <c r="C194" s="100" t="s">
        <v>260</v>
      </c>
      <c r="D194" s="101">
        <v>2627626.7171999998</v>
      </c>
      <c r="E194" s="101">
        <v>25982.0952</v>
      </c>
      <c r="F194" s="59">
        <f t="shared" si="2"/>
        <v>2653608.8123999997</v>
      </c>
    </row>
    <row r="195" spans="1:6" ht="22.95" customHeight="1" x14ac:dyDescent="0.3">
      <c r="A195" s="99">
        <v>190</v>
      </c>
      <c r="B195" s="100" t="s">
        <v>45</v>
      </c>
      <c r="C195" s="100" t="s">
        <v>261</v>
      </c>
      <c r="D195" s="101">
        <v>3776374.7190999999</v>
      </c>
      <c r="E195" s="101">
        <v>37340.9689</v>
      </c>
      <c r="F195" s="59">
        <f t="shared" si="2"/>
        <v>3813715.6880000001</v>
      </c>
    </row>
    <row r="196" spans="1:6" ht="22.95" customHeight="1" x14ac:dyDescent="0.3">
      <c r="A196" s="99">
        <v>191</v>
      </c>
      <c r="B196" s="100" t="s">
        <v>45</v>
      </c>
      <c r="C196" s="100" t="s">
        <v>262</v>
      </c>
      <c r="D196" s="101">
        <v>3435914.1897</v>
      </c>
      <c r="E196" s="101">
        <v>33974.479299999999</v>
      </c>
      <c r="F196" s="59">
        <f t="shared" si="2"/>
        <v>3469888.6689999998</v>
      </c>
    </row>
    <row r="197" spans="1:6" ht="22.95" customHeight="1" x14ac:dyDescent="0.3">
      <c r="A197" s="99">
        <v>192</v>
      </c>
      <c r="B197" s="100" t="s">
        <v>45</v>
      </c>
      <c r="C197" s="100" t="s">
        <v>263</v>
      </c>
      <c r="D197" s="101">
        <v>3519546.8355</v>
      </c>
      <c r="E197" s="101">
        <v>34801.442799999997</v>
      </c>
      <c r="F197" s="59">
        <f t="shared" si="2"/>
        <v>3554348.2782999999</v>
      </c>
    </row>
    <row r="198" spans="1:6" ht="22.95" customHeight="1" x14ac:dyDescent="0.3">
      <c r="A198" s="99">
        <v>193</v>
      </c>
      <c r="B198" s="100" t="s">
        <v>45</v>
      </c>
      <c r="C198" s="100" t="s">
        <v>264</v>
      </c>
      <c r="D198" s="101">
        <v>3731369.0849000001</v>
      </c>
      <c r="E198" s="101">
        <v>36895.951099999998</v>
      </c>
      <c r="F198" s="59">
        <f t="shared" si="2"/>
        <v>3768265.0360000003</v>
      </c>
    </row>
    <row r="199" spans="1:6" ht="22.95" customHeight="1" x14ac:dyDescent="0.3">
      <c r="A199" s="99">
        <v>194</v>
      </c>
      <c r="B199" s="100" t="s">
        <v>45</v>
      </c>
      <c r="C199" s="100" t="s">
        <v>265</v>
      </c>
      <c r="D199" s="101">
        <v>3509407.2135999999</v>
      </c>
      <c r="E199" s="101">
        <v>34701.181799999998</v>
      </c>
      <c r="F199" s="59">
        <f t="shared" ref="F199:F262" si="3">SUM(D199:E199)</f>
        <v>3544108.3953999998</v>
      </c>
    </row>
    <row r="200" spans="1:6" ht="22.95" customHeight="1" x14ac:dyDescent="0.3">
      <c r="A200" s="99">
        <v>195</v>
      </c>
      <c r="B200" s="100" t="s">
        <v>45</v>
      </c>
      <c r="C200" s="100" t="s">
        <v>266</v>
      </c>
      <c r="D200" s="101">
        <v>3302093.5669</v>
      </c>
      <c r="E200" s="101">
        <v>32651.254799999999</v>
      </c>
      <c r="F200" s="59">
        <f t="shared" si="3"/>
        <v>3334744.8217000002</v>
      </c>
    </row>
    <row r="201" spans="1:6" ht="22.95" customHeight="1" x14ac:dyDescent="0.3">
      <c r="A201" s="99">
        <v>196</v>
      </c>
      <c r="B201" s="100" t="s">
        <v>45</v>
      </c>
      <c r="C201" s="100" t="s">
        <v>267</v>
      </c>
      <c r="D201" s="101">
        <v>3692477.6205000002</v>
      </c>
      <c r="E201" s="101">
        <v>36511.390500000001</v>
      </c>
      <c r="F201" s="59">
        <f t="shared" si="3"/>
        <v>3728989.0110000004</v>
      </c>
    </row>
    <row r="202" spans="1:6" ht="22.95" customHeight="1" x14ac:dyDescent="0.3">
      <c r="A202" s="99">
        <v>197</v>
      </c>
      <c r="B202" s="100" t="s">
        <v>45</v>
      </c>
      <c r="C202" s="100" t="s">
        <v>268</v>
      </c>
      <c r="D202" s="101">
        <v>3102819.2634999999</v>
      </c>
      <c r="E202" s="101">
        <v>30680.821199999998</v>
      </c>
      <c r="F202" s="59">
        <f t="shared" si="3"/>
        <v>3133500.0847</v>
      </c>
    </row>
    <row r="203" spans="1:6" ht="22.95" customHeight="1" x14ac:dyDescent="0.3">
      <c r="A203" s="99">
        <v>198</v>
      </c>
      <c r="B203" s="100" t="s">
        <v>45</v>
      </c>
      <c r="C203" s="100" t="s">
        <v>269</v>
      </c>
      <c r="D203" s="101">
        <v>3200088.8147</v>
      </c>
      <c r="E203" s="101">
        <v>31642.627100000002</v>
      </c>
      <c r="F203" s="59">
        <f t="shared" si="3"/>
        <v>3231731.4418000001</v>
      </c>
    </row>
    <row r="204" spans="1:6" ht="22.95" customHeight="1" x14ac:dyDescent="0.3">
      <c r="A204" s="99">
        <v>199</v>
      </c>
      <c r="B204" s="100" t="s">
        <v>45</v>
      </c>
      <c r="C204" s="100" t="s">
        <v>270</v>
      </c>
      <c r="D204" s="101">
        <v>2931212.2932000002</v>
      </c>
      <c r="E204" s="101">
        <v>28983.963500000002</v>
      </c>
      <c r="F204" s="59">
        <f t="shared" si="3"/>
        <v>2960196.2567000003</v>
      </c>
    </row>
    <row r="205" spans="1:6" ht="22.95" customHeight="1" x14ac:dyDescent="0.3">
      <c r="A205" s="99">
        <v>200</v>
      </c>
      <c r="B205" s="100" t="s">
        <v>45</v>
      </c>
      <c r="C205" s="100" t="s">
        <v>271</v>
      </c>
      <c r="D205" s="101">
        <v>2870726.8744000001</v>
      </c>
      <c r="E205" s="101">
        <v>28385.8809</v>
      </c>
      <c r="F205" s="59">
        <f t="shared" si="3"/>
        <v>2899112.7553000003</v>
      </c>
    </row>
    <row r="206" spans="1:6" ht="22.95" customHeight="1" x14ac:dyDescent="0.3">
      <c r="A206" s="99">
        <v>201</v>
      </c>
      <c r="B206" s="100" t="s">
        <v>45</v>
      </c>
      <c r="C206" s="100" t="s">
        <v>272</v>
      </c>
      <c r="D206" s="101">
        <v>3115069.7711</v>
      </c>
      <c r="E206" s="101">
        <v>30801.9548</v>
      </c>
      <c r="F206" s="59">
        <f t="shared" si="3"/>
        <v>3145871.7259</v>
      </c>
    </row>
    <row r="207" spans="1:6" ht="22.95" customHeight="1" x14ac:dyDescent="0.3">
      <c r="A207" s="99">
        <v>202</v>
      </c>
      <c r="B207" s="100" t="s">
        <v>45</v>
      </c>
      <c r="C207" s="100" t="s">
        <v>273</v>
      </c>
      <c r="D207" s="101">
        <v>2572557.2954000002</v>
      </c>
      <c r="E207" s="101">
        <v>25437.566200000001</v>
      </c>
      <c r="F207" s="59">
        <f t="shared" si="3"/>
        <v>2597994.8616000004</v>
      </c>
    </row>
    <row r="208" spans="1:6" ht="22.95" customHeight="1" x14ac:dyDescent="0.3">
      <c r="A208" s="99">
        <v>203</v>
      </c>
      <c r="B208" s="100" t="s">
        <v>45</v>
      </c>
      <c r="C208" s="100" t="s">
        <v>274</v>
      </c>
      <c r="D208" s="101">
        <v>3240334.7919999999</v>
      </c>
      <c r="E208" s="101">
        <v>32040.581200000001</v>
      </c>
      <c r="F208" s="59">
        <f t="shared" si="3"/>
        <v>3272375.3731999998</v>
      </c>
    </row>
    <row r="209" spans="1:6" ht="22.95" customHeight="1" x14ac:dyDescent="0.3">
      <c r="A209" s="99">
        <v>204</v>
      </c>
      <c r="B209" s="100" t="s">
        <v>45</v>
      </c>
      <c r="C209" s="100" t="s">
        <v>275</v>
      </c>
      <c r="D209" s="101">
        <v>3406876.4448000002</v>
      </c>
      <c r="E209" s="101">
        <v>33687.352800000001</v>
      </c>
      <c r="F209" s="59">
        <f t="shared" si="3"/>
        <v>3440563.7976000002</v>
      </c>
    </row>
    <row r="210" spans="1:6" ht="22.95" customHeight="1" x14ac:dyDescent="0.3">
      <c r="A210" s="99">
        <v>205</v>
      </c>
      <c r="B210" s="100" t="s">
        <v>45</v>
      </c>
      <c r="C210" s="100" t="s">
        <v>276</v>
      </c>
      <c r="D210" s="101">
        <v>4449281.4749999996</v>
      </c>
      <c r="E210" s="101">
        <v>43994.7022</v>
      </c>
      <c r="F210" s="59">
        <f t="shared" si="3"/>
        <v>4493276.1771999998</v>
      </c>
    </row>
    <row r="211" spans="1:6" ht="22.95" customHeight="1" x14ac:dyDescent="0.3">
      <c r="A211" s="99">
        <v>206</v>
      </c>
      <c r="B211" s="100" t="s">
        <v>45</v>
      </c>
      <c r="C211" s="100" t="s">
        <v>277</v>
      </c>
      <c r="D211" s="101">
        <v>3527014.1771999998</v>
      </c>
      <c r="E211" s="101">
        <v>34875.280299999999</v>
      </c>
      <c r="F211" s="59">
        <f t="shared" si="3"/>
        <v>3561889.4575</v>
      </c>
    </row>
    <row r="212" spans="1:6" ht="22.95" customHeight="1" x14ac:dyDescent="0.3">
      <c r="A212" s="99">
        <v>207</v>
      </c>
      <c r="B212" s="100" t="s">
        <v>45</v>
      </c>
      <c r="C212" s="100" t="s">
        <v>278</v>
      </c>
      <c r="D212" s="101">
        <v>2797235.4564999999</v>
      </c>
      <c r="E212" s="101">
        <v>27659.194299999999</v>
      </c>
      <c r="F212" s="59">
        <f t="shared" si="3"/>
        <v>2824894.6507999999</v>
      </c>
    </row>
    <row r="213" spans="1:6" ht="22.95" customHeight="1" x14ac:dyDescent="0.3">
      <c r="A213" s="99">
        <v>208</v>
      </c>
      <c r="B213" s="100" t="s">
        <v>45</v>
      </c>
      <c r="C213" s="100" t="s">
        <v>279</v>
      </c>
      <c r="D213" s="101">
        <v>3286714.4155000001</v>
      </c>
      <c r="E213" s="101">
        <v>32499.185000000001</v>
      </c>
      <c r="F213" s="59">
        <f t="shared" si="3"/>
        <v>3319213.6005000002</v>
      </c>
    </row>
    <row r="214" spans="1:6" ht="22.95" customHeight="1" x14ac:dyDescent="0.3">
      <c r="A214" s="99">
        <v>209</v>
      </c>
      <c r="B214" s="100" t="s">
        <v>45</v>
      </c>
      <c r="C214" s="100" t="s">
        <v>280</v>
      </c>
      <c r="D214" s="101">
        <v>4084440.9622</v>
      </c>
      <c r="E214" s="101">
        <v>40387.142200000002</v>
      </c>
      <c r="F214" s="59">
        <f t="shared" si="3"/>
        <v>4124828.1044000001</v>
      </c>
    </row>
    <row r="215" spans="1:6" ht="22.95" customHeight="1" x14ac:dyDescent="0.3">
      <c r="A215" s="99">
        <v>210</v>
      </c>
      <c r="B215" s="100" t="s">
        <v>45</v>
      </c>
      <c r="C215" s="100" t="s">
        <v>281</v>
      </c>
      <c r="D215" s="101">
        <v>3361255.5614</v>
      </c>
      <c r="E215" s="101">
        <v>33236.251400000001</v>
      </c>
      <c r="F215" s="59">
        <f t="shared" si="3"/>
        <v>3394491.8128</v>
      </c>
    </row>
    <row r="216" spans="1:6" ht="22.95" customHeight="1" x14ac:dyDescent="0.3">
      <c r="A216" s="99">
        <v>211</v>
      </c>
      <c r="B216" s="100" t="s">
        <v>45</v>
      </c>
      <c r="C216" s="100" t="s">
        <v>282</v>
      </c>
      <c r="D216" s="101">
        <v>3227956.6811000002</v>
      </c>
      <c r="E216" s="101">
        <v>31918.185799999999</v>
      </c>
      <c r="F216" s="59">
        <f t="shared" si="3"/>
        <v>3259874.8669000003</v>
      </c>
    </row>
    <row r="217" spans="1:6" ht="22.95" customHeight="1" x14ac:dyDescent="0.3">
      <c r="A217" s="99">
        <v>212</v>
      </c>
      <c r="B217" s="100" t="s">
        <v>46</v>
      </c>
      <c r="C217" s="100" t="s">
        <v>283</v>
      </c>
      <c r="D217" s="101">
        <v>3665560.9936000002</v>
      </c>
      <c r="E217" s="101">
        <v>36245.2376</v>
      </c>
      <c r="F217" s="59">
        <f t="shared" si="3"/>
        <v>3701806.2312000003</v>
      </c>
    </row>
    <row r="218" spans="1:6" ht="22.95" customHeight="1" x14ac:dyDescent="0.3">
      <c r="A218" s="99">
        <v>213</v>
      </c>
      <c r="B218" s="100" t="s">
        <v>46</v>
      </c>
      <c r="C218" s="100" t="s">
        <v>284</v>
      </c>
      <c r="D218" s="101">
        <v>3441956.0133000002</v>
      </c>
      <c r="E218" s="101">
        <v>34034.2212</v>
      </c>
      <c r="F218" s="59">
        <f t="shared" si="3"/>
        <v>3475990.2345000003</v>
      </c>
    </row>
    <row r="219" spans="1:6" ht="22.95" customHeight="1" x14ac:dyDescent="0.3">
      <c r="A219" s="99">
        <v>214</v>
      </c>
      <c r="B219" s="100" t="s">
        <v>46</v>
      </c>
      <c r="C219" s="100" t="s">
        <v>846</v>
      </c>
      <c r="D219" s="101">
        <v>3471586.4819</v>
      </c>
      <c r="E219" s="101">
        <v>34327.208599999998</v>
      </c>
      <c r="F219" s="59">
        <f t="shared" si="3"/>
        <v>3505913.6905</v>
      </c>
    </row>
    <row r="220" spans="1:6" ht="22.95" customHeight="1" x14ac:dyDescent="0.3">
      <c r="A220" s="99">
        <v>215</v>
      </c>
      <c r="B220" s="100" t="s">
        <v>46</v>
      </c>
      <c r="C220" s="100" t="s">
        <v>46</v>
      </c>
      <c r="D220" s="101">
        <v>3347579.4238</v>
      </c>
      <c r="E220" s="101">
        <v>33101.021099999998</v>
      </c>
      <c r="F220" s="59">
        <f t="shared" si="3"/>
        <v>3380680.4449</v>
      </c>
    </row>
    <row r="221" spans="1:6" ht="22.95" customHeight="1" x14ac:dyDescent="0.3">
      <c r="A221" s="99">
        <v>216</v>
      </c>
      <c r="B221" s="100" t="s">
        <v>46</v>
      </c>
      <c r="C221" s="100" t="s">
        <v>285</v>
      </c>
      <c r="D221" s="101">
        <v>3336716.3443</v>
      </c>
      <c r="E221" s="101">
        <v>32993.606399999997</v>
      </c>
      <c r="F221" s="59">
        <f t="shared" si="3"/>
        <v>3369709.9506999999</v>
      </c>
    </row>
    <row r="222" spans="1:6" ht="22.95" customHeight="1" x14ac:dyDescent="0.3">
      <c r="A222" s="99">
        <v>217</v>
      </c>
      <c r="B222" s="100" t="s">
        <v>46</v>
      </c>
      <c r="C222" s="100" t="s">
        <v>286</v>
      </c>
      <c r="D222" s="101">
        <v>3468156.1938</v>
      </c>
      <c r="E222" s="101">
        <v>34293.289799999999</v>
      </c>
      <c r="F222" s="59">
        <f t="shared" si="3"/>
        <v>3502449.4835999999</v>
      </c>
    </row>
    <row r="223" spans="1:6" ht="22.95" customHeight="1" x14ac:dyDescent="0.3">
      <c r="A223" s="99">
        <v>218</v>
      </c>
      <c r="B223" s="100" t="s">
        <v>46</v>
      </c>
      <c r="C223" s="100" t="s">
        <v>287</v>
      </c>
      <c r="D223" s="101">
        <v>4052276.3091000002</v>
      </c>
      <c r="E223" s="101">
        <v>40069.096700000002</v>
      </c>
      <c r="F223" s="59">
        <f t="shared" si="3"/>
        <v>4092345.4058000003</v>
      </c>
    </row>
    <row r="224" spans="1:6" ht="22.95" customHeight="1" x14ac:dyDescent="0.3">
      <c r="A224" s="99">
        <v>219</v>
      </c>
      <c r="B224" s="100" t="s">
        <v>46</v>
      </c>
      <c r="C224" s="100" t="s">
        <v>288</v>
      </c>
      <c r="D224" s="101">
        <v>3589398.3912</v>
      </c>
      <c r="E224" s="101">
        <v>35492.138299999999</v>
      </c>
      <c r="F224" s="59">
        <f t="shared" si="3"/>
        <v>3624890.5295000002</v>
      </c>
    </row>
    <row r="225" spans="1:6" ht="22.95" customHeight="1" x14ac:dyDescent="0.3">
      <c r="A225" s="99">
        <v>220</v>
      </c>
      <c r="B225" s="100" t="s">
        <v>46</v>
      </c>
      <c r="C225" s="100" t="s">
        <v>289</v>
      </c>
      <c r="D225" s="101">
        <v>3247545.5872999998</v>
      </c>
      <c r="E225" s="101">
        <v>32111.881799999999</v>
      </c>
      <c r="F225" s="59">
        <f t="shared" si="3"/>
        <v>3279657.4690999999</v>
      </c>
    </row>
    <row r="226" spans="1:6" ht="22.95" customHeight="1" x14ac:dyDescent="0.3">
      <c r="A226" s="99">
        <v>221</v>
      </c>
      <c r="B226" s="100" t="s">
        <v>46</v>
      </c>
      <c r="C226" s="100" t="s">
        <v>290</v>
      </c>
      <c r="D226" s="101">
        <v>4510826.7723000003</v>
      </c>
      <c r="E226" s="101">
        <v>44603.264999999999</v>
      </c>
      <c r="F226" s="59">
        <f t="shared" si="3"/>
        <v>4555430.0373</v>
      </c>
    </row>
    <row r="227" spans="1:6" ht="22.95" customHeight="1" x14ac:dyDescent="0.3">
      <c r="A227" s="99">
        <v>222</v>
      </c>
      <c r="B227" s="100" t="s">
        <v>46</v>
      </c>
      <c r="C227" s="100" t="s">
        <v>291</v>
      </c>
      <c r="D227" s="101">
        <v>3499432.0517000002</v>
      </c>
      <c r="E227" s="101">
        <v>34602.546900000001</v>
      </c>
      <c r="F227" s="59">
        <f t="shared" si="3"/>
        <v>3534034.5986000001</v>
      </c>
    </row>
    <row r="228" spans="1:6" ht="22.95" customHeight="1" x14ac:dyDescent="0.3">
      <c r="A228" s="99">
        <v>223</v>
      </c>
      <c r="B228" s="100" t="s">
        <v>46</v>
      </c>
      <c r="C228" s="100" t="s">
        <v>292</v>
      </c>
      <c r="D228" s="101">
        <v>3861354.4593000002</v>
      </c>
      <c r="E228" s="101">
        <v>38181.252500000002</v>
      </c>
      <c r="F228" s="59">
        <f t="shared" si="3"/>
        <v>3899535.7118000002</v>
      </c>
    </row>
    <row r="229" spans="1:6" ht="22.95" customHeight="1" x14ac:dyDescent="0.3">
      <c r="A229" s="99">
        <v>224</v>
      </c>
      <c r="B229" s="100" t="s">
        <v>46</v>
      </c>
      <c r="C229" s="100" t="s">
        <v>293</v>
      </c>
      <c r="D229" s="101">
        <v>4229141.2307000002</v>
      </c>
      <c r="E229" s="101">
        <v>41817.945200000002</v>
      </c>
      <c r="F229" s="59">
        <f t="shared" si="3"/>
        <v>4270959.1759000001</v>
      </c>
    </row>
    <row r="230" spans="1:6" ht="22.95" customHeight="1" x14ac:dyDescent="0.3">
      <c r="A230" s="99">
        <v>225</v>
      </c>
      <c r="B230" s="100" t="s">
        <v>47</v>
      </c>
      <c r="C230" s="100" t="s">
        <v>294</v>
      </c>
      <c r="D230" s="101">
        <v>4390747.3998999996</v>
      </c>
      <c r="E230" s="101">
        <v>43415.914499999999</v>
      </c>
      <c r="F230" s="59">
        <f t="shared" si="3"/>
        <v>4434163.3143999996</v>
      </c>
    </row>
    <row r="231" spans="1:6" ht="22.95" customHeight="1" x14ac:dyDescent="0.3">
      <c r="A231" s="99">
        <v>226</v>
      </c>
      <c r="B231" s="100" t="s">
        <v>47</v>
      </c>
      <c r="C231" s="100" t="s">
        <v>295</v>
      </c>
      <c r="D231" s="101">
        <v>4170254.6101000002</v>
      </c>
      <c r="E231" s="101">
        <v>41235.671600000001</v>
      </c>
      <c r="F231" s="59">
        <f t="shared" si="3"/>
        <v>4211490.2817000002</v>
      </c>
    </row>
    <row r="232" spans="1:6" ht="22.95" customHeight="1" x14ac:dyDescent="0.3">
      <c r="A232" s="99">
        <v>227</v>
      </c>
      <c r="B232" s="100" t="s">
        <v>47</v>
      </c>
      <c r="C232" s="100" t="s">
        <v>296</v>
      </c>
      <c r="D232" s="101">
        <v>2759533.8577000001</v>
      </c>
      <c r="E232" s="101">
        <v>27286.3992</v>
      </c>
      <c r="F232" s="59">
        <f t="shared" si="3"/>
        <v>2786820.2568999999</v>
      </c>
    </row>
    <row r="233" spans="1:6" ht="22.95" customHeight="1" x14ac:dyDescent="0.3">
      <c r="A233" s="99">
        <v>228</v>
      </c>
      <c r="B233" s="100" t="s">
        <v>47</v>
      </c>
      <c r="C233" s="100" t="s">
        <v>297</v>
      </c>
      <c r="D233" s="101">
        <v>2841021.4117999999</v>
      </c>
      <c r="E233" s="101">
        <v>28092.151900000001</v>
      </c>
      <c r="F233" s="59">
        <f t="shared" si="3"/>
        <v>2869113.5636999998</v>
      </c>
    </row>
    <row r="234" spans="1:6" ht="22.95" customHeight="1" x14ac:dyDescent="0.3">
      <c r="A234" s="99">
        <v>229</v>
      </c>
      <c r="B234" s="100" t="s">
        <v>47</v>
      </c>
      <c r="C234" s="100" t="s">
        <v>298</v>
      </c>
      <c r="D234" s="101">
        <v>3401682.5085</v>
      </c>
      <c r="E234" s="101">
        <v>33635.994899999998</v>
      </c>
      <c r="F234" s="59">
        <f t="shared" si="3"/>
        <v>3435318.5033999998</v>
      </c>
    </row>
    <row r="235" spans="1:6" ht="22.95" customHeight="1" x14ac:dyDescent="0.3">
      <c r="A235" s="99">
        <v>230</v>
      </c>
      <c r="B235" s="100" t="s">
        <v>47</v>
      </c>
      <c r="C235" s="100" t="s">
        <v>299</v>
      </c>
      <c r="D235" s="101">
        <v>2891307.1543000001</v>
      </c>
      <c r="E235" s="101">
        <v>28589.3796</v>
      </c>
      <c r="F235" s="59">
        <f t="shared" si="3"/>
        <v>2919896.5339000002</v>
      </c>
    </row>
    <row r="236" spans="1:6" ht="22.95" customHeight="1" x14ac:dyDescent="0.3">
      <c r="A236" s="99">
        <v>231</v>
      </c>
      <c r="B236" s="100" t="s">
        <v>47</v>
      </c>
      <c r="C236" s="100" t="s">
        <v>300</v>
      </c>
      <c r="D236" s="101">
        <v>2893966.5292000002</v>
      </c>
      <c r="E236" s="101">
        <v>28615.6757</v>
      </c>
      <c r="F236" s="59">
        <f t="shared" si="3"/>
        <v>2922582.2049000002</v>
      </c>
    </row>
    <row r="237" spans="1:6" ht="22.95" customHeight="1" x14ac:dyDescent="0.3">
      <c r="A237" s="99">
        <v>232</v>
      </c>
      <c r="B237" s="100" t="s">
        <v>47</v>
      </c>
      <c r="C237" s="100" t="s">
        <v>301</v>
      </c>
      <c r="D237" s="101">
        <v>3357242.4378999998</v>
      </c>
      <c r="E237" s="101">
        <v>33196.5694</v>
      </c>
      <c r="F237" s="59">
        <f t="shared" si="3"/>
        <v>3390439.0072999997</v>
      </c>
    </row>
    <row r="238" spans="1:6" ht="22.95" customHeight="1" x14ac:dyDescent="0.3">
      <c r="A238" s="99">
        <v>233</v>
      </c>
      <c r="B238" s="100" t="s">
        <v>47</v>
      </c>
      <c r="C238" s="100" t="s">
        <v>302</v>
      </c>
      <c r="D238" s="101">
        <v>3695057.3752000001</v>
      </c>
      <c r="E238" s="101">
        <v>36536.8992</v>
      </c>
      <c r="F238" s="59">
        <f t="shared" si="3"/>
        <v>3731594.2744</v>
      </c>
    </row>
    <row r="239" spans="1:6" ht="22.95" customHeight="1" x14ac:dyDescent="0.3">
      <c r="A239" s="99">
        <v>234</v>
      </c>
      <c r="B239" s="100" t="s">
        <v>47</v>
      </c>
      <c r="C239" s="100" t="s">
        <v>303</v>
      </c>
      <c r="D239" s="101">
        <v>2688696.4695000001</v>
      </c>
      <c r="E239" s="101">
        <v>26585.9558</v>
      </c>
      <c r="F239" s="59">
        <f t="shared" si="3"/>
        <v>2715282.4253000002</v>
      </c>
    </row>
    <row r="240" spans="1:6" ht="22.95" customHeight="1" x14ac:dyDescent="0.3">
      <c r="A240" s="99">
        <v>235</v>
      </c>
      <c r="B240" s="100" t="s">
        <v>47</v>
      </c>
      <c r="C240" s="100" t="s">
        <v>304</v>
      </c>
      <c r="D240" s="101">
        <v>4613503.2894000001</v>
      </c>
      <c r="E240" s="101">
        <v>45618.535100000001</v>
      </c>
      <c r="F240" s="59">
        <f t="shared" si="3"/>
        <v>4659121.8245000001</v>
      </c>
    </row>
    <row r="241" spans="1:6" ht="22.95" customHeight="1" x14ac:dyDescent="0.3">
      <c r="A241" s="99">
        <v>236</v>
      </c>
      <c r="B241" s="100" t="s">
        <v>47</v>
      </c>
      <c r="C241" s="100" t="s">
        <v>305</v>
      </c>
      <c r="D241" s="101">
        <v>4748028.8624</v>
      </c>
      <c r="E241" s="101">
        <v>46948.730300000003</v>
      </c>
      <c r="F241" s="59">
        <f t="shared" si="3"/>
        <v>4794977.5926999999</v>
      </c>
    </row>
    <row r="242" spans="1:6" ht="22.95" customHeight="1" x14ac:dyDescent="0.3">
      <c r="A242" s="99">
        <v>237</v>
      </c>
      <c r="B242" s="100" t="s">
        <v>47</v>
      </c>
      <c r="C242" s="100" t="s">
        <v>306</v>
      </c>
      <c r="D242" s="101">
        <v>3721539.5383000001</v>
      </c>
      <c r="E242" s="101">
        <v>36798.756099999999</v>
      </c>
      <c r="F242" s="59">
        <f t="shared" si="3"/>
        <v>3758338.2944</v>
      </c>
    </row>
    <row r="243" spans="1:6" ht="22.95" customHeight="1" x14ac:dyDescent="0.3">
      <c r="A243" s="99">
        <v>238</v>
      </c>
      <c r="B243" s="100" t="s">
        <v>47</v>
      </c>
      <c r="C243" s="100" t="s">
        <v>307</v>
      </c>
      <c r="D243" s="101">
        <v>3549140.0062000002</v>
      </c>
      <c r="E243" s="101">
        <v>35094.061500000003</v>
      </c>
      <c r="F243" s="59">
        <f t="shared" si="3"/>
        <v>3584234.0677</v>
      </c>
    </row>
    <row r="244" spans="1:6" ht="22.95" customHeight="1" x14ac:dyDescent="0.3">
      <c r="A244" s="99">
        <v>239</v>
      </c>
      <c r="B244" s="100" t="s">
        <v>47</v>
      </c>
      <c r="C244" s="100" t="s">
        <v>308</v>
      </c>
      <c r="D244" s="101">
        <v>3873594.2930000001</v>
      </c>
      <c r="E244" s="101">
        <v>38302.280599999998</v>
      </c>
      <c r="F244" s="59">
        <f t="shared" si="3"/>
        <v>3911896.5736000002</v>
      </c>
    </row>
    <row r="245" spans="1:6" ht="22.95" customHeight="1" x14ac:dyDescent="0.3">
      <c r="A245" s="99">
        <v>240</v>
      </c>
      <c r="B245" s="100" t="s">
        <v>47</v>
      </c>
      <c r="C245" s="100" t="s">
        <v>309</v>
      </c>
      <c r="D245" s="101">
        <v>3397946.8711999999</v>
      </c>
      <c r="E245" s="101">
        <v>33599.056700000001</v>
      </c>
      <c r="F245" s="59">
        <f t="shared" si="3"/>
        <v>3431545.9279</v>
      </c>
    </row>
    <row r="246" spans="1:6" ht="22.95" customHeight="1" x14ac:dyDescent="0.3">
      <c r="A246" s="99">
        <v>241</v>
      </c>
      <c r="B246" s="100" t="s">
        <v>47</v>
      </c>
      <c r="C246" s="100" t="s">
        <v>310</v>
      </c>
      <c r="D246" s="101">
        <v>2786777.8319000001</v>
      </c>
      <c r="E246" s="101">
        <v>27555.788799999998</v>
      </c>
      <c r="F246" s="59">
        <f t="shared" si="3"/>
        <v>2814333.6207000003</v>
      </c>
    </row>
    <row r="247" spans="1:6" ht="22.95" customHeight="1" x14ac:dyDescent="0.3">
      <c r="A247" s="99">
        <v>242</v>
      </c>
      <c r="B247" s="100" t="s">
        <v>47</v>
      </c>
      <c r="C247" s="100" t="s">
        <v>311</v>
      </c>
      <c r="D247" s="101">
        <v>3467863.8643999998</v>
      </c>
      <c r="E247" s="101">
        <v>34290.3992</v>
      </c>
      <c r="F247" s="59">
        <f t="shared" si="3"/>
        <v>3502154.2635999997</v>
      </c>
    </row>
    <row r="248" spans="1:6" ht="22.95" customHeight="1" x14ac:dyDescent="0.3">
      <c r="A248" s="99">
        <v>243</v>
      </c>
      <c r="B248" s="100" t="s">
        <v>48</v>
      </c>
      <c r="C248" s="100" t="s">
        <v>312</v>
      </c>
      <c r="D248" s="101">
        <v>4074813.8303999999</v>
      </c>
      <c r="E248" s="101">
        <v>40291.948700000001</v>
      </c>
      <c r="F248" s="59">
        <f t="shared" si="3"/>
        <v>4115105.7790999999</v>
      </c>
    </row>
    <row r="249" spans="1:6" ht="22.95" customHeight="1" x14ac:dyDescent="0.3">
      <c r="A249" s="99">
        <v>244</v>
      </c>
      <c r="B249" s="100" t="s">
        <v>48</v>
      </c>
      <c r="C249" s="100" t="s">
        <v>313</v>
      </c>
      <c r="D249" s="101">
        <v>3100657.9753999999</v>
      </c>
      <c r="E249" s="101">
        <v>30659.4503</v>
      </c>
      <c r="F249" s="59">
        <f t="shared" si="3"/>
        <v>3131317.4257</v>
      </c>
    </row>
    <row r="250" spans="1:6" ht="22.95" customHeight="1" x14ac:dyDescent="0.3">
      <c r="A250" s="99">
        <v>245</v>
      </c>
      <c r="B250" s="100" t="s">
        <v>48</v>
      </c>
      <c r="C250" s="100" t="s">
        <v>314</v>
      </c>
      <c r="D250" s="101">
        <v>2956433.7825000002</v>
      </c>
      <c r="E250" s="101">
        <v>29233.354800000001</v>
      </c>
      <c r="F250" s="59">
        <f t="shared" si="3"/>
        <v>2985667.1373000001</v>
      </c>
    </row>
    <row r="251" spans="1:6" ht="22.95" customHeight="1" x14ac:dyDescent="0.3">
      <c r="A251" s="99">
        <v>246</v>
      </c>
      <c r="B251" s="100" t="s">
        <v>48</v>
      </c>
      <c r="C251" s="100" t="s">
        <v>315</v>
      </c>
      <c r="D251" s="101">
        <v>3052678.3813</v>
      </c>
      <c r="E251" s="101">
        <v>30185.025799999999</v>
      </c>
      <c r="F251" s="59">
        <f t="shared" si="3"/>
        <v>3082863.4071</v>
      </c>
    </row>
    <row r="252" spans="1:6" ht="22.95" customHeight="1" x14ac:dyDescent="0.3">
      <c r="A252" s="99">
        <v>247</v>
      </c>
      <c r="B252" s="100" t="s">
        <v>48</v>
      </c>
      <c r="C252" s="100" t="s">
        <v>316</v>
      </c>
      <c r="D252" s="101">
        <v>3233381.284</v>
      </c>
      <c r="E252" s="101">
        <v>31971.8246</v>
      </c>
      <c r="F252" s="59">
        <f t="shared" si="3"/>
        <v>3265353.1085999999</v>
      </c>
    </row>
    <row r="253" spans="1:6" ht="22.95" customHeight="1" x14ac:dyDescent="0.3">
      <c r="A253" s="99">
        <v>248</v>
      </c>
      <c r="B253" s="100" t="s">
        <v>48</v>
      </c>
      <c r="C253" s="100" t="s">
        <v>317</v>
      </c>
      <c r="D253" s="101">
        <v>3296135.6031999998</v>
      </c>
      <c r="E253" s="101">
        <v>32592.342199999999</v>
      </c>
      <c r="F253" s="59">
        <f t="shared" si="3"/>
        <v>3328727.9453999996</v>
      </c>
    </row>
    <row r="254" spans="1:6" ht="22.95" customHeight="1" x14ac:dyDescent="0.3">
      <c r="A254" s="99">
        <v>249</v>
      </c>
      <c r="B254" s="100" t="s">
        <v>48</v>
      </c>
      <c r="C254" s="100" t="s">
        <v>318</v>
      </c>
      <c r="D254" s="101">
        <v>2716036.2045999998</v>
      </c>
      <c r="E254" s="101">
        <v>26856.292300000001</v>
      </c>
      <c r="F254" s="59">
        <f t="shared" si="3"/>
        <v>2742892.4968999997</v>
      </c>
    </row>
    <row r="255" spans="1:6" ht="22.95" customHeight="1" x14ac:dyDescent="0.3">
      <c r="A255" s="99">
        <v>250</v>
      </c>
      <c r="B255" s="100" t="s">
        <v>48</v>
      </c>
      <c r="C255" s="100" t="s">
        <v>319</v>
      </c>
      <c r="D255" s="101">
        <v>3345939.3314</v>
      </c>
      <c r="E255" s="101">
        <v>33084.803800000002</v>
      </c>
      <c r="F255" s="59">
        <f t="shared" si="3"/>
        <v>3379024.1351999999</v>
      </c>
    </row>
    <row r="256" spans="1:6" ht="22.95" customHeight="1" x14ac:dyDescent="0.3">
      <c r="A256" s="99">
        <v>251</v>
      </c>
      <c r="B256" s="100" t="s">
        <v>48</v>
      </c>
      <c r="C256" s="100" t="s">
        <v>320</v>
      </c>
      <c r="D256" s="101">
        <v>3580022.0901000001</v>
      </c>
      <c r="E256" s="101">
        <v>35399.425000000003</v>
      </c>
      <c r="F256" s="59">
        <f t="shared" si="3"/>
        <v>3615421.5151</v>
      </c>
    </row>
    <row r="257" spans="1:6" ht="22.95" customHeight="1" x14ac:dyDescent="0.3">
      <c r="A257" s="99">
        <v>252</v>
      </c>
      <c r="B257" s="100" t="s">
        <v>48</v>
      </c>
      <c r="C257" s="100" t="s">
        <v>321</v>
      </c>
      <c r="D257" s="101">
        <v>3126145.4629000002</v>
      </c>
      <c r="E257" s="101">
        <v>30911.471799999999</v>
      </c>
      <c r="F257" s="59">
        <f t="shared" si="3"/>
        <v>3157056.9347000001</v>
      </c>
    </row>
    <row r="258" spans="1:6" ht="22.95" customHeight="1" x14ac:dyDescent="0.3">
      <c r="A258" s="99">
        <v>253</v>
      </c>
      <c r="B258" s="100" t="s">
        <v>48</v>
      </c>
      <c r="C258" s="100" t="s">
        <v>322</v>
      </c>
      <c r="D258" s="101">
        <v>3350180.3094000001</v>
      </c>
      <c r="E258" s="101">
        <v>33126.738799999999</v>
      </c>
      <c r="F258" s="59">
        <f t="shared" si="3"/>
        <v>3383307.0482000001</v>
      </c>
    </row>
    <row r="259" spans="1:6" ht="22.95" customHeight="1" x14ac:dyDescent="0.3">
      <c r="A259" s="99">
        <v>254</v>
      </c>
      <c r="B259" s="100" t="s">
        <v>48</v>
      </c>
      <c r="C259" s="100" t="s">
        <v>323</v>
      </c>
      <c r="D259" s="101">
        <v>2351023.4944000002</v>
      </c>
      <c r="E259" s="101">
        <v>23247.029699999999</v>
      </c>
      <c r="F259" s="59">
        <f t="shared" si="3"/>
        <v>2374270.5241</v>
      </c>
    </row>
    <row r="260" spans="1:6" ht="22.95" customHeight="1" x14ac:dyDescent="0.3">
      <c r="A260" s="99">
        <v>255</v>
      </c>
      <c r="B260" s="100" t="s">
        <v>48</v>
      </c>
      <c r="C260" s="100" t="s">
        <v>324</v>
      </c>
      <c r="D260" s="101">
        <v>2979763.6335</v>
      </c>
      <c r="E260" s="101">
        <v>29464.041399999998</v>
      </c>
      <c r="F260" s="59">
        <f t="shared" si="3"/>
        <v>3009227.6749</v>
      </c>
    </row>
    <row r="261" spans="1:6" ht="22.95" customHeight="1" x14ac:dyDescent="0.3">
      <c r="A261" s="99">
        <v>256</v>
      </c>
      <c r="B261" s="100" t="s">
        <v>48</v>
      </c>
      <c r="C261" s="100" t="s">
        <v>325</v>
      </c>
      <c r="D261" s="101">
        <v>2907764.0218000002</v>
      </c>
      <c r="E261" s="101">
        <v>28752.105899999999</v>
      </c>
      <c r="F261" s="59">
        <f t="shared" si="3"/>
        <v>2936516.1277000001</v>
      </c>
    </row>
    <row r="262" spans="1:6" ht="22.95" customHeight="1" x14ac:dyDescent="0.3">
      <c r="A262" s="99">
        <v>257</v>
      </c>
      <c r="B262" s="100" t="s">
        <v>48</v>
      </c>
      <c r="C262" s="100" t="s">
        <v>326</v>
      </c>
      <c r="D262" s="101">
        <v>3118616.1360999998</v>
      </c>
      <c r="E262" s="101">
        <v>30837.021400000001</v>
      </c>
      <c r="F262" s="59">
        <f t="shared" si="3"/>
        <v>3149453.1574999997</v>
      </c>
    </row>
    <row r="263" spans="1:6" ht="22.95" customHeight="1" x14ac:dyDescent="0.3">
      <c r="A263" s="99">
        <v>258</v>
      </c>
      <c r="B263" s="100" t="s">
        <v>48</v>
      </c>
      <c r="C263" s="100" t="s">
        <v>327</v>
      </c>
      <c r="D263" s="101">
        <v>3031538.1258999999</v>
      </c>
      <c r="E263" s="101">
        <v>29975.99</v>
      </c>
      <c r="F263" s="59">
        <f t="shared" ref="F263:F326" si="4">SUM(D263:E263)</f>
        <v>3061514.1159000001</v>
      </c>
    </row>
    <row r="264" spans="1:6" ht="22.95" customHeight="1" x14ac:dyDescent="0.3">
      <c r="A264" s="99">
        <v>259</v>
      </c>
      <c r="B264" s="100" t="s">
        <v>49</v>
      </c>
      <c r="C264" s="100" t="s">
        <v>328</v>
      </c>
      <c r="D264" s="101">
        <v>3797523.5572000002</v>
      </c>
      <c r="E264" s="101">
        <v>37550.089599999999</v>
      </c>
      <c r="F264" s="59">
        <f t="shared" si="4"/>
        <v>3835073.6468000002</v>
      </c>
    </row>
    <row r="265" spans="1:6" ht="22.95" customHeight="1" x14ac:dyDescent="0.3">
      <c r="A265" s="99">
        <v>260</v>
      </c>
      <c r="B265" s="100" t="s">
        <v>49</v>
      </c>
      <c r="C265" s="100" t="s">
        <v>329</v>
      </c>
      <c r="D265" s="101">
        <v>3199686.5139000001</v>
      </c>
      <c r="E265" s="101">
        <v>31638.649099999999</v>
      </c>
      <c r="F265" s="59">
        <f t="shared" si="4"/>
        <v>3231325.1630000002</v>
      </c>
    </row>
    <row r="266" spans="1:6" ht="22.95" customHeight="1" x14ac:dyDescent="0.3">
      <c r="A266" s="99">
        <v>261</v>
      </c>
      <c r="B266" s="100" t="s">
        <v>49</v>
      </c>
      <c r="C266" s="100" t="s">
        <v>330</v>
      </c>
      <c r="D266" s="101">
        <v>4331114.8288000003</v>
      </c>
      <c r="E266" s="101">
        <v>42826.264900000002</v>
      </c>
      <c r="F266" s="59">
        <f t="shared" si="4"/>
        <v>4373941.0937000001</v>
      </c>
    </row>
    <row r="267" spans="1:6" ht="22.95" customHeight="1" x14ac:dyDescent="0.3">
      <c r="A267" s="99">
        <v>262</v>
      </c>
      <c r="B267" s="100" t="s">
        <v>49</v>
      </c>
      <c r="C267" s="100" t="s">
        <v>331</v>
      </c>
      <c r="D267" s="101">
        <v>4071407.0392</v>
      </c>
      <c r="E267" s="101">
        <v>40258.262199999997</v>
      </c>
      <c r="F267" s="59">
        <f t="shared" si="4"/>
        <v>4111665.3014000002</v>
      </c>
    </row>
    <row r="268" spans="1:6" ht="22.95" customHeight="1" x14ac:dyDescent="0.3">
      <c r="A268" s="99">
        <v>263</v>
      </c>
      <c r="B268" s="100" t="s">
        <v>49</v>
      </c>
      <c r="C268" s="100" t="s">
        <v>332</v>
      </c>
      <c r="D268" s="101">
        <v>3936581.7327000001</v>
      </c>
      <c r="E268" s="101">
        <v>38925.103300000002</v>
      </c>
      <c r="F268" s="59">
        <f t="shared" si="4"/>
        <v>3975506.8360000001</v>
      </c>
    </row>
    <row r="269" spans="1:6" ht="22.95" customHeight="1" x14ac:dyDescent="0.3">
      <c r="A269" s="99">
        <v>264</v>
      </c>
      <c r="B269" s="100" t="s">
        <v>49</v>
      </c>
      <c r="C269" s="100" t="s">
        <v>333</v>
      </c>
      <c r="D269" s="101">
        <v>3784898.4693</v>
      </c>
      <c r="E269" s="101">
        <v>37425.252099999998</v>
      </c>
      <c r="F269" s="59">
        <f t="shared" si="4"/>
        <v>3822323.7214000002</v>
      </c>
    </row>
    <row r="270" spans="1:6" ht="22.95" customHeight="1" x14ac:dyDescent="0.3">
      <c r="A270" s="99">
        <v>265</v>
      </c>
      <c r="B270" s="100" t="s">
        <v>49</v>
      </c>
      <c r="C270" s="100" t="s">
        <v>334</v>
      </c>
      <c r="D270" s="101">
        <v>3821558.6752999998</v>
      </c>
      <c r="E270" s="101">
        <v>37787.75</v>
      </c>
      <c r="F270" s="59">
        <f t="shared" si="4"/>
        <v>3859346.4252999998</v>
      </c>
    </row>
    <row r="271" spans="1:6" ht="22.95" customHeight="1" x14ac:dyDescent="0.3">
      <c r="A271" s="99">
        <v>266</v>
      </c>
      <c r="B271" s="100" t="s">
        <v>49</v>
      </c>
      <c r="C271" s="100" t="s">
        <v>335</v>
      </c>
      <c r="D271" s="101">
        <v>4136138.9827000001</v>
      </c>
      <c r="E271" s="101">
        <v>40898.334699999999</v>
      </c>
      <c r="F271" s="59">
        <f t="shared" si="4"/>
        <v>4177037.3174000001</v>
      </c>
    </row>
    <row r="272" spans="1:6" ht="22.95" customHeight="1" x14ac:dyDescent="0.3">
      <c r="A272" s="99">
        <v>267</v>
      </c>
      <c r="B272" s="100" t="s">
        <v>49</v>
      </c>
      <c r="C272" s="100" t="s">
        <v>336</v>
      </c>
      <c r="D272" s="101">
        <v>3763581.8291000002</v>
      </c>
      <c r="E272" s="101">
        <v>37214.472199999997</v>
      </c>
      <c r="F272" s="59">
        <f t="shared" si="4"/>
        <v>3800796.3013000004</v>
      </c>
    </row>
    <row r="273" spans="1:10" ht="22.95" customHeight="1" x14ac:dyDescent="0.3">
      <c r="A273" s="99">
        <v>268</v>
      </c>
      <c r="B273" s="100" t="s">
        <v>49</v>
      </c>
      <c r="C273" s="100" t="s">
        <v>337</v>
      </c>
      <c r="D273" s="101">
        <v>3519579.4445000002</v>
      </c>
      <c r="E273" s="101">
        <v>34801.765299999999</v>
      </c>
      <c r="F273" s="59">
        <f t="shared" si="4"/>
        <v>3554381.2098000003</v>
      </c>
    </row>
    <row r="274" spans="1:10" ht="22.95" customHeight="1" x14ac:dyDescent="0.3">
      <c r="A274" s="99">
        <v>269</v>
      </c>
      <c r="B274" s="100" t="s">
        <v>49</v>
      </c>
      <c r="C274" s="100" t="s">
        <v>338</v>
      </c>
      <c r="D274" s="101">
        <v>3684763.0931000002</v>
      </c>
      <c r="E274" s="101">
        <v>36435.108899999999</v>
      </c>
      <c r="F274" s="59">
        <f t="shared" si="4"/>
        <v>3721198.202</v>
      </c>
    </row>
    <row r="275" spans="1:10" ht="22.95" customHeight="1" x14ac:dyDescent="0.3">
      <c r="A275" s="99">
        <v>270</v>
      </c>
      <c r="B275" s="100" t="s">
        <v>49</v>
      </c>
      <c r="C275" s="100" t="s">
        <v>339</v>
      </c>
      <c r="D275" s="101">
        <v>3577646.6497999998</v>
      </c>
      <c r="E275" s="101">
        <v>35375.936500000003</v>
      </c>
      <c r="F275" s="59">
        <f t="shared" si="4"/>
        <v>3613022.5862999996</v>
      </c>
    </row>
    <row r="276" spans="1:10" ht="22.95" customHeight="1" x14ac:dyDescent="0.3">
      <c r="A276" s="99">
        <v>271</v>
      </c>
      <c r="B276" s="100" t="s">
        <v>49</v>
      </c>
      <c r="C276" s="100" t="s">
        <v>340</v>
      </c>
      <c r="D276" s="101">
        <v>4633520.4314000001</v>
      </c>
      <c r="E276" s="101">
        <v>45816.465600000003</v>
      </c>
      <c r="F276" s="59">
        <f t="shared" si="4"/>
        <v>4679336.8969999999</v>
      </c>
    </row>
    <row r="277" spans="1:10" ht="22.95" customHeight="1" x14ac:dyDescent="0.3">
      <c r="A277" s="99">
        <v>272</v>
      </c>
      <c r="B277" s="100" t="s">
        <v>49</v>
      </c>
      <c r="C277" s="100" t="s">
        <v>341</v>
      </c>
      <c r="D277" s="101">
        <v>3179246.7667999999</v>
      </c>
      <c r="E277" s="101">
        <v>31436.5399</v>
      </c>
      <c r="F277" s="59">
        <f t="shared" si="4"/>
        <v>3210683.3067000001</v>
      </c>
    </row>
    <row r="278" spans="1:10" ht="22.95" customHeight="1" x14ac:dyDescent="0.3">
      <c r="A278" s="99">
        <v>273</v>
      </c>
      <c r="B278" s="100" t="s">
        <v>49</v>
      </c>
      <c r="C278" s="100" t="s">
        <v>342</v>
      </c>
      <c r="D278" s="101">
        <v>3518912.0290000001</v>
      </c>
      <c r="E278" s="101">
        <v>34795.165800000002</v>
      </c>
      <c r="F278" s="59">
        <f t="shared" si="4"/>
        <v>3553707.1948000002</v>
      </c>
    </row>
    <row r="279" spans="1:10" ht="22.95" customHeight="1" x14ac:dyDescent="0.3">
      <c r="A279" s="99">
        <v>274</v>
      </c>
      <c r="B279" s="100" t="s">
        <v>49</v>
      </c>
      <c r="C279" s="100" t="s">
        <v>343</v>
      </c>
      <c r="D279" s="101">
        <v>3995677.6889</v>
      </c>
      <c r="E279" s="101">
        <v>39509.446900000003</v>
      </c>
      <c r="F279" s="59">
        <f t="shared" si="4"/>
        <v>4035187.1357999998</v>
      </c>
    </row>
    <row r="280" spans="1:10" ht="22.95" customHeight="1" x14ac:dyDescent="0.3">
      <c r="A280" s="99">
        <v>275</v>
      </c>
      <c r="B280" s="100" t="s">
        <v>49</v>
      </c>
      <c r="C280" s="100" t="s">
        <v>344</v>
      </c>
      <c r="D280" s="101">
        <v>3308973.3547999999</v>
      </c>
      <c r="E280" s="101">
        <v>32719.282500000001</v>
      </c>
      <c r="F280" s="59">
        <f t="shared" si="4"/>
        <v>3341692.6373000001</v>
      </c>
    </row>
    <row r="281" spans="1:10" ht="22.95" customHeight="1" x14ac:dyDescent="0.3">
      <c r="A281" s="99">
        <v>276</v>
      </c>
      <c r="B281" s="100" t="s">
        <v>50</v>
      </c>
      <c r="C281" s="100" t="s">
        <v>345</v>
      </c>
      <c r="D281" s="101">
        <v>5279525.2587000001</v>
      </c>
      <c r="E281" s="101">
        <v>52204.191400000003</v>
      </c>
      <c r="F281" s="59">
        <f t="shared" si="4"/>
        <v>5331729.4501</v>
      </c>
      <c r="I281" s="120">
        <v>181263700.5501</v>
      </c>
      <c r="J281" s="121">
        <f>I281-D281</f>
        <v>175984175.29139999</v>
      </c>
    </row>
    <row r="282" spans="1:10" ht="22.95" customHeight="1" x14ac:dyDescent="0.3">
      <c r="A282" s="99">
        <v>277</v>
      </c>
      <c r="B282" s="100" t="s">
        <v>50</v>
      </c>
      <c r="C282" s="100" t="s">
        <v>346</v>
      </c>
      <c r="D282" s="101">
        <v>3834162.7991999998</v>
      </c>
      <c r="E282" s="101">
        <v>37912.380100000002</v>
      </c>
      <c r="F282" s="59">
        <f t="shared" si="4"/>
        <v>3872075.1793</v>
      </c>
      <c r="I282" s="120">
        <v>131639589.43960001</v>
      </c>
      <c r="J282" s="121">
        <f t="shared" ref="J282:J291" si="5">I282-D282</f>
        <v>127805426.64040001</v>
      </c>
    </row>
    <row r="283" spans="1:10" ht="22.95" customHeight="1" x14ac:dyDescent="0.3">
      <c r="A283" s="99">
        <v>278</v>
      </c>
      <c r="B283" s="100" t="s">
        <v>50</v>
      </c>
      <c r="C283" s="100" t="s">
        <v>847</v>
      </c>
      <c r="D283" s="101">
        <v>3859000.6178000001</v>
      </c>
      <c r="E283" s="101">
        <v>38157.977599999998</v>
      </c>
      <c r="F283" s="59">
        <f t="shared" si="4"/>
        <v>3897158.5954</v>
      </c>
      <c r="I283" s="120">
        <v>132492354.54359999</v>
      </c>
      <c r="J283" s="121">
        <f t="shared" si="5"/>
        <v>128633353.9258</v>
      </c>
    </row>
    <row r="284" spans="1:10" ht="22.95" customHeight="1" x14ac:dyDescent="0.3">
      <c r="A284" s="99">
        <v>279</v>
      </c>
      <c r="B284" s="100" t="s">
        <v>50</v>
      </c>
      <c r="C284" s="100" t="s">
        <v>347</v>
      </c>
      <c r="D284" s="101">
        <v>4204901.9005000005</v>
      </c>
      <c r="E284" s="101">
        <v>41578.265599999999</v>
      </c>
      <c r="F284" s="59">
        <f t="shared" si="4"/>
        <v>4246480.1661</v>
      </c>
      <c r="I284" s="120">
        <v>144368298.58419999</v>
      </c>
      <c r="J284" s="121">
        <f t="shared" si="5"/>
        <v>140163396.6837</v>
      </c>
    </row>
    <row r="285" spans="1:10" ht="22.95" customHeight="1" x14ac:dyDescent="0.3">
      <c r="A285" s="99">
        <v>280</v>
      </c>
      <c r="B285" s="100" t="s">
        <v>50</v>
      </c>
      <c r="C285" s="100" t="s">
        <v>348</v>
      </c>
      <c r="D285" s="101">
        <v>4089842.5723000001</v>
      </c>
      <c r="E285" s="101">
        <v>40440.553599999999</v>
      </c>
      <c r="F285" s="59">
        <f t="shared" si="4"/>
        <v>4130283.1259000003</v>
      </c>
      <c r="I285" s="120">
        <v>140417928.31560001</v>
      </c>
      <c r="J285" s="121">
        <f t="shared" si="5"/>
        <v>136328085.74330002</v>
      </c>
    </row>
    <row r="286" spans="1:10" ht="22.95" customHeight="1" x14ac:dyDescent="0.3">
      <c r="A286" s="99">
        <v>281</v>
      </c>
      <c r="B286" s="100" t="s">
        <v>50</v>
      </c>
      <c r="C286" s="100" t="s">
        <v>50</v>
      </c>
      <c r="D286" s="101">
        <v>4453319.0324999997</v>
      </c>
      <c r="E286" s="101">
        <v>44034.625800000002</v>
      </c>
      <c r="F286" s="59">
        <f t="shared" si="4"/>
        <v>4497353.6582999993</v>
      </c>
      <c r="I286" s="120">
        <v>152897286.78220001</v>
      </c>
      <c r="J286" s="121">
        <f t="shared" si="5"/>
        <v>148443967.74970001</v>
      </c>
    </row>
    <row r="287" spans="1:10" ht="22.95" customHeight="1" x14ac:dyDescent="0.3">
      <c r="A287" s="99">
        <v>282</v>
      </c>
      <c r="B287" s="100" t="s">
        <v>50</v>
      </c>
      <c r="C287" s="100" t="s">
        <v>349</v>
      </c>
      <c r="D287" s="101">
        <v>3491813.6403999999</v>
      </c>
      <c r="E287" s="101">
        <v>34527.215700000001</v>
      </c>
      <c r="F287" s="59">
        <f t="shared" si="4"/>
        <v>3526340.8561</v>
      </c>
      <c r="I287" s="120">
        <v>119885601.6534</v>
      </c>
      <c r="J287" s="121">
        <f t="shared" si="5"/>
        <v>116393788.01300001</v>
      </c>
    </row>
    <row r="288" spans="1:10" ht="22.95" customHeight="1" x14ac:dyDescent="0.3">
      <c r="A288" s="99">
        <v>283</v>
      </c>
      <c r="B288" s="100" t="s">
        <v>50</v>
      </c>
      <c r="C288" s="100" t="s">
        <v>350</v>
      </c>
      <c r="D288" s="101">
        <v>3745613.3265</v>
      </c>
      <c r="E288" s="101">
        <v>37036.798799999997</v>
      </c>
      <c r="F288" s="59">
        <f t="shared" si="4"/>
        <v>3782650.1253</v>
      </c>
      <c r="I288" s="120">
        <v>128599390.8778</v>
      </c>
      <c r="J288" s="121">
        <f t="shared" si="5"/>
        <v>124853777.5513</v>
      </c>
    </row>
    <row r="289" spans="1:10" ht="22.95" customHeight="1" x14ac:dyDescent="0.3">
      <c r="A289" s="99">
        <v>284</v>
      </c>
      <c r="B289" s="100" t="s">
        <v>50</v>
      </c>
      <c r="C289" s="100" t="s">
        <v>351</v>
      </c>
      <c r="D289" s="101">
        <v>3414810.2310000001</v>
      </c>
      <c r="E289" s="101">
        <v>33765.8024</v>
      </c>
      <c r="F289" s="59">
        <f t="shared" si="4"/>
        <v>3448576.0334000001</v>
      </c>
      <c r="I289" s="120">
        <v>117241817.9298</v>
      </c>
      <c r="J289" s="121">
        <f t="shared" si="5"/>
        <v>113827007.6988</v>
      </c>
    </row>
    <row r="290" spans="1:10" ht="22.95" customHeight="1" x14ac:dyDescent="0.3">
      <c r="A290" s="99">
        <v>285</v>
      </c>
      <c r="B290" s="100" t="s">
        <v>50</v>
      </c>
      <c r="C290" s="100" t="s">
        <v>352</v>
      </c>
      <c r="D290" s="101">
        <v>3238515.2105</v>
      </c>
      <c r="E290" s="101">
        <v>32022.589100000001</v>
      </c>
      <c r="F290" s="59">
        <f t="shared" si="4"/>
        <v>3270537.7996</v>
      </c>
      <c r="I290" s="120">
        <v>111189022.2282</v>
      </c>
      <c r="J290" s="121">
        <f t="shared" si="5"/>
        <v>107950507.0177</v>
      </c>
    </row>
    <row r="291" spans="1:10" ht="22.95" customHeight="1" x14ac:dyDescent="0.3">
      <c r="A291" s="99">
        <v>286</v>
      </c>
      <c r="B291" s="100" t="s">
        <v>50</v>
      </c>
      <c r="C291" s="100" t="s">
        <v>353</v>
      </c>
      <c r="D291" s="101">
        <v>4420048.0484999996</v>
      </c>
      <c r="E291" s="101">
        <v>43705.640700000004</v>
      </c>
      <c r="F291" s="59">
        <f t="shared" si="4"/>
        <v>4463753.6891999999</v>
      </c>
      <c r="I291" s="120">
        <v>151754982.99849999</v>
      </c>
      <c r="J291" s="121">
        <f t="shared" si="5"/>
        <v>147334934.94999999</v>
      </c>
    </row>
    <row r="292" spans="1:10" ht="22.95" customHeight="1" x14ac:dyDescent="0.3">
      <c r="A292" s="99">
        <v>287</v>
      </c>
      <c r="B292" s="100" t="s">
        <v>51</v>
      </c>
      <c r="C292" s="100" t="s">
        <v>354</v>
      </c>
      <c r="D292" s="101">
        <v>3455134.6535</v>
      </c>
      <c r="E292" s="101">
        <v>34164.532200000001</v>
      </c>
      <c r="F292" s="59">
        <f t="shared" si="4"/>
        <v>3489299.1856999998</v>
      </c>
      <c r="I292" s="120">
        <v>118626289.77069999</v>
      </c>
      <c r="J292" s="121">
        <f>I292-D292</f>
        <v>115171155.11719999</v>
      </c>
    </row>
    <row r="293" spans="1:10" ht="22.95" customHeight="1" x14ac:dyDescent="0.3">
      <c r="A293" s="99">
        <v>288</v>
      </c>
      <c r="B293" s="100" t="s">
        <v>51</v>
      </c>
      <c r="C293" s="100" t="s">
        <v>355</v>
      </c>
      <c r="D293" s="101">
        <v>3251455.8698</v>
      </c>
      <c r="E293" s="101">
        <v>32150.546900000001</v>
      </c>
      <c r="F293" s="59">
        <f t="shared" si="4"/>
        <v>3283606.4166999999</v>
      </c>
      <c r="I293" s="120">
        <v>111633318.19750001</v>
      </c>
      <c r="J293" s="121">
        <f t="shared" ref="J293:J356" si="6">I293-D293</f>
        <v>108381862.3277</v>
      </c>
    </row>
    <row r="294" spans="1:10" ht="22.95" customHeight="1" x14ac:dyDescent="0.3">
      <c r="A294" s="99">
        <v>289</v>
      </c>
      <c r="B294" s="100" t="s">
        <v>51</v>
      </c>
      <c r="C294" s="100" t="s">
        <v>356</v>
      </c>
      <c r="D294" s="101">
        <v>2987078.6201999998</v>
      </c>
      <c r="E294" s="101">
        <v>29536.3724</v>
      </c>
      <c r="F294" s="59">
        <f t="shared" si="4"/>
        <v>3016614.9926</v>
      </c>
      <c r="I294" s="120">
        <v>102556365.9613</v>
      </c>
      <c r="J294" s="121">
        <f t="shared" si="6"/>
        <v>99569287.341100007</v>
      </c>
    </row>
    <row r="295" spans="1:10" ht="22.95" customHeight="1" x14ac:dyDescent="0.3">
      <c r="A295" s="99">
        <v>290</v>
      </c>
      <c r="B295" s="100" t="s">
        <v>51</v>
      </c>
      <c r="C295" s="100" t="s">
        <v>357</v>
      </c>
      <c r="D295" s="101">
        <v>3176988.5397999999</v>
      </c>
      <c r="E295" s="101">
        <v>31414.210500000001</v>
      </c>
      <c r="F295" s="59">
        <f t="shared" si="4"/>
        <v>3208402.7503</v>
      </c>
      <c r="I295" s="120">
        <v>109076606.5333</v>
      </c>
      <c r="J295" s="121">
        <f t="shared" si="6"/>
        <v>105899617.99349999</v>
      </c>
    </row>
    <row r="296" spans="1:10" ht="22.95" customHeight="1" x14ac:dyDescent="0.3">
      <c r="A296" s="99">
        <v>291</v>
      </c>
      <c r="B296" s="100" t="s">
        <v>51</v>
      </c>
      <c r="C296" s="100" t="s">
        <v>358</v>
      </c>
      <c r="D296" s="101">
        <v>3406704.8557000002</v>
      </c>
      <c r="E296" s="101">
        <v>33685.6561</v>
      </c>
      <c r="F296" s="59">
        <f t="shared" si="4"/>
        <v>3440390.5118</v>
      </c>
      <c r="I296" s="120">
        <v>116963533.3787</v>
      </c>
      <c r="J296" s="121">
        <f t="shared" si="6"/>
        <v>113556828.523</v>
      </c>
    </row>
    <row r="297" spans="1:10" ht="22.95" customHeight="1" x14ac:dyDescent="0.3">
      <c r="A297" s="99">
        <v>292</v>
      </c>
      <c r="B297" s="100" t="s">
        <v>51</v>
      </c>
      <c r="C297" s="100" t="s">
        <v>359</v>
      </c>
      <c r="D297" s="101">
        <v>3418112.1157</v>
      </c>
      <c r="E297" s="101">
        <v>33798.4516</v>
      </c>
      <c r="F297" s="59">
        <f t="shared" si="4"/>
        <v>3451910.5672999998</v>
      </c>
      <c r="I297" s="120">
        <v>117355182.6388</v>
      </c>
      <c r="J297" s="121">
        <f t="shared" si="6"/>
        <v>113937070.52309999</v>
      </c>
    </row>
    <row r="298" spans="1:10" ht="22.95" customHeight="1" x14ac:dyDescent="0.3">
      <c r="A298" s="99">
        <v>293</v>
      </c>
      <c r="B298" s="100" t="s">
        <v>51</v>
      </c>
      <c r="C298" s="100" t="s">
        <v>360</v>
      </c>
      <c r="D298" s="101">
        <v>3059390.622</v>
      </c>
      <c r="E298" s="101">
        <v>30251.396799999999</v>
      </c>
      <c r="F298" s="59">
        <f t="shared" si="4"/>
        <v>3089642.0188000002</v>
      </c>
      <c r="I298" s="120">
        <v>105039078.02060001</v>
      </c>
      <c r="J298" s="121">
        <f t="shared" si="6"/>
        <v>101979687.39860001</v>
      </c>
    </row>
    <row r="299" spans="1:10" ht="22.95" customHeight="1" x14ac:dyDescent="0.3">
      <c r="A299" s="99">
        <v>294</v>
      </c>
      <c r="B299" s="100" t="s">
        <v>51</v>
      </c>
      <c r="C299" s="100" t="s">
        <v>361</v>
      </c>
      <c r="D299" s="101">
        <v>3240528.2976000002</v>
      </c>
      <c r="E299" s="101">
        <v>32042.494600000002</v>
      </c>
      <c r="F299" s="59">
        <f t="shared" si="4"/>
        <v>3272570.7922</v>
      </c>
      <c r="I299" s="120">
        <v>111258138.21799999</v>
      </c>
      <c r="J299" s="121">
        <f t="shared" si="6"/>
        <v>108017609.92039999</v>
      </c>
    </row>
    <row r="300" spans="1:10" ht="22.95" customHeight="1" x14ac:dyDescent="0.3">
      <c r="A300" s="99">
        <v>295</v>
      </c>
      <c r="B300" s="100" t="s">
        <v>51</v>
      </c>
      <c r="C300" s="100" t="s">
        <v>362</v>
      </c>
      <c r="D300" s="101">
        <v>3645856.42</v>
      </c>
      <c r="E300" s="101">
        <v>36050.397900000004</v>
      </c>
      <c r="F300" s="59">
        <f t="shared" si="4"/>
        <v>3681906.8179000001</v>
      </c>
      <c r="I300" s="120">
        <v>125174403.75229999</v>
      </c>
      <c r="J300" s="121">
        <f t="shared" si="6"/>
        <v>121528547.33229999</v>
      </c>
    </row>
    <row r="301" spans="1:10" ht="22.95" customHeight="1" x14ac:dyDescent="0.3">
      <c r="A301" s="99">
        <v>296</v>
      </c>
      <c r="B301" s="100" t="s">
        <v>51</v>
      </c>
      <c r="C301" s="100" t="s">
        <v>363</v>
      </c>
      <c r="D301" s="101">
        <v>3222426.8155</v>
      </c>
      <c r="E301" s="101">
        <v>31863.506300000001</v>
      </c>
      <c r="F301" s="59">
        <f t="shared" si="4"/>
        <v>3254290.3218</v>
      </c>
      <c r="I301" s="120">
        <v>110636653.99969999</v>
      </c>
      <c r="J301" s="121">
        <f t="shared" si="6"/>
        <v>107414227.18419999</v>
      </c>
    </row>
    <row r="302" spans="1:10" ht="22.95" customHeight="1" x14ac:dyDescent="0.3">
      <c r="A302" s="99">
        <v>297</v>
      </c>
      <c r="B302" s="100" t="s">
        <v>51</v>
      </c>
      <c r="C302" s="100" t="s">
        <v>364</v>
      </c>
      <c r="D302" s="101">
        <v>3974728.2333</v>
      </c>
      <c r="E302" s="101">
        <v>39302.297700000003</v>
      </c>
      <c r="F302" s="59">
        <f t="shared" si="4"/>
        <v>4014030.531</v>
      </c>
      <c r="I302" s="120">
        <v>136465669.3434</v>
      </c>
      <c r="J302" s="121">
        <f t="shared" si="6"/>
        <v>132490941.1101</v>
      </c>
    </row>
    <row r="303" spans="1:10" ht="22.95" customHeight="1" x14ac:dyDescent="0.3">
      <c r="A303" s="99">
        <v>298</v>
      </c>
      <c r="B303" s="100" t="s">
        <v>51</v>
      </c>
      <c r="C303" s="100" t="s">
        <v>365</v>
      </c>
      <c r="D303" s="101">
        <v>3375718.3368000002</v>
      </c>
      <c r="E303" s="101">
        <v>33379.26</v>
      </c>
      <c r="F303" s="59">
        <f t="shared" si="4"/>
        <v>3409097.5967999999</v>
      </c>
      <c r="I303" s="120">
        <v>115899662.89820001</v>
      </c>
      <c r="J303" s="121">
        <f t="shared" si="6"/>
        <v>112523944.56140001</v>
      </c>
    </row>
    <row r="304" spans="1:10" ht="22.95" customHeight="1" x14ac:dyDescent="0.3">
      <c r="A304" s="99">
        <v>299</v>
      </c>
      <c r="B304" s="100" t="s">
        <v>51</v>
      </c>
      <c r="C304" s="100" t="s">
        <v>366</v>
      </c>
      <c r="D304" s="101">
        <v>3049536.5433</v>
      </c>
      <c r="E304" s="101">
        <v>30153.959200000001</v>
      </c>
      <c r="F304" s="59">
        <f t="shared" si="4"/>
        <v>3079690.5024999999</v>
      </c>
      <c r="I304" s="120">
        <v>104700754.6534</v>
      </c>
      <c r="J304" s="121">
        <f t="shared" si="6"/>
        <v>101651218.1101</v>
      </c>
    </row>
    <row r="305" spans="1:10" ht="22.95" customHeight="1" x14ac:dyDescent="0.3">
      <c r="A305" s="99">
        <v>300</v>
      </c>
      <c r="B305" s="100" t="s">
        <v>51</v>
      </c>
      <c r="C305" s="100" t="s">
        <v>367</v>
      </c>
      <c r="D305" s="101">
        <v>2967695.7722999998</v>
      </c>
      <c r="E305" s="101">
        <v>29344.713899999999</v>
      </c>
      <c r="F305" s="59">
        <f t="shared" si="4"/>
        <v>2997040.4861999997</v>
      </c>
      <c r="I305" s="120">
        <v>101890888.18269999</v>
      </c>
      <c r="J305" s="121">
        <f t="shared" si="6"/>
        <v>98923192.410399988</v>
      </c>
    </row>
    <row r="306" spans="1:10" ht="22.95" customHeight="1" x14ac:dyDescent="0.3">
      <c r="A306" s="99">
        <v>301</v>
      </c>
      <c r="B306" s="100" t="s">
        <v>51</v>
      </c>
      <c r="C306" s="100" t="s">
        <v>368</v>
      </c>
      <c r="D306" s="101">
        <v>2643746.5057999999</v>
      </c>
      <c r="E306" s="101">
        <v>26141.488399999998</v>
      </c>
      <c r="F306" s="59">
        <f t="shared" si="4"/>
        <v>2669887.9942000001</v>
      </c>
      <c r="I306" s="120">
        <v>90768630.033500001</v>
      </c>
      <c r="J306" s="121">
        <f t="shared" si="6"/>
        <v>88124883.527700007</v>
      </c>
    </row>
    <row r="307" spans="1:10" ht="22.95" customHeight="1" x14ac:dyDescent="0.3">
      <c r="A307" s="99">
        <v>302</v>
      </c>
      <c r="B307" s="100" t="s">
        <v>51</v>
      </c>
      <c r="C307" s="100" t="s">
        <v>369</v>
      </c>
      <c r="D307" s="101">
        <v>2865786.6838000002</v>
      </c>
      <c r="E307" s="101">
        <v>28337.031999999999</v>
      </c>
      <c r="F307" s="59">
        <f t="shared" si="4"/>
        <v>2894123.7158000004</v>
      </c>
      <c r="I307" s="120">
        <v>98392009.476699993</v>
      </c>
      <c r="J307" s="121">
        <f t="shared" si="6"/>
        <v>95526222.792899996</v>
      </c>
    </row>
    <row r="308" spans="1:10" ht="22.95" customHeight="1" x14ac:dyDescent="0.3">
      <c r="A308" s="99">
        <v>303</v>
      </c>
      <c r="B308" s="100" t="s">
        <v>51</v>
      </c>
      <c r="C308" s="100" t="s">
        <v>370</v>
      </c>
      <c r="D308" s="101">
        <v>3364330.7702000001</v>
      </c>
      <c r="E308" s="101">
        <v>33266.659200000002</v>
      </c>
      <c r="F308" s="59">
        <f t="shared" si="4"/>
        <v>3397597.4294000003</v>
      </c>
      <c r="I308" s="120">
        <v>115508689.7765</v>
      </c>
      <c r="J308" s="121">
        <f t="shared" si="6"/>
        <v>112144359.0063</v>
      </c>
    </row>
    <row r="309" spans="1:10" ht="22.95" customHeight="1" x14ac:dyDescent="0.3">
      <c r="A309" s="99">
        <v>304</v>
      </c>
      <c r="B309" s="100" t="s">
        <v>51</v>
      </c>
      <c r="C309" s="100" t="s">
        <v>371</v>
      </c>
      <c r="D309" s="101">
        <v>3641492.1757</v>
      </c>
      <c r="E309" s="101">
        <v>36007.243999999999</v>
      </c>
      <c r="F309" s="59">
        <f t="shared" si="4"/>
        <v>3677499.4197</v>
      </c>
      <c r="I309" s="120">
        <v>125024564.70020001</v>
      </c>
      <c r="J309" s="121">
        <f t="shared" si="6"/>
        <v>121383072.52450001</v>
      </c>
    </row>
    <row r="310" spans="1:10" ht="22.95" customHeight="1" x14ac:dyDescent="0.3">
      <c r="A310" s="99">
        <v>305</v>
      </c>
      <c r="B310" s="100" t="s">
        <v>51</v>
      </c>
      <c r="C310" s="100" t="s">
        <v>372</v>
      </c>
      <c r="D310" s="101">
        <v>3190479.9969000001</v>
      </c>
      <c r="E310" s="101">
        <v>31547.614600000001</v>
      </c>
      <c r="F310" s="59">
        <f t="shared" si="4"/>
        <v>3222027.6115000001</v>
      </c>
      <c r="I310" s="120">
        <v>109539813.2262</v>
      </c>
      <c r="J310" s="121">
        <f t="shared" si="6"/>
        <v>106349333.22929999</v>
      </c>
    </row>
    <row r="311" spans="1:10" ht="22.95" customHeight="1" x14ac:dyDescent="0.3">
      <c r="A311" s="99">
        <v>306</v>
      </c>
      <c r="B311" s="100" t="s">
        <v>51</v>
      </c>
      <c r="C311" s="100" t="s">
        <v>373</v>
      </c>
      <c r="D311" s="101">
        <v>2834407.2919999999</v>
      </c>
      <c r="E311" s="101">
        <v>28026.751199999999</v>
      </c>
      <c r="F311" s="59">
        <f t="shared" si="4"/>
        <v>2862434.0431999997</v>
      </c>
      <c r="I311" s="120">
        <v>97314650.358199999</v>
      </c>
      <c r="J311" s="121">
        <f t="shared" si="6"/>
        <v>94480243.066200003</v>
      </c>
    </row>
    <row r="312" spans="1:10" ht="22.95" customHeight="1" x14ac:dyDescent="0.3">
      <c r="A312" s="99">
        <v>307</v>
      </c>
      <c r="B312" s="100" t="s">
        <v>51</v>
      </c>
      <c r="C312" s="100" t="s">
        <v>374</v>
      </c>
      <c r="D312" s="101">
        <v>3117458.5399000002</v>
      </c>
      <c r="E312" s="101">
        <v>30825.575099999998</v>
      </c>
      <c r="F312" s="59">
        <f t="shared" si="4"/>
        <v>3148284.1150000002</v>
      </c>
      <c r="I312" s="120">
        <v>107032743.2031</v>
      </c>
      <c r="J312" s="121">
        <f t="shared" si="6"/>
        <v>103915284.66319999</v>
      </c>
    </row>
    <row r="313" spans="1:10" ht="22.95" customHeight="1" x14ac:dyDescent="0.3">
      <c r="A313" s="99">
        <v>308</v>
      </c>
      <c r="B313" s="100" t="s">
        <v>51</v>
      </c>
      <c r="C313" s="100" t="s">
        <v>375</v>
      </c>
      <c r="D313" s="101">
        <v>3032611.0192999998</v>
      </c>
      <c r="E313" s="101">
        <v>29986.5988</v>
      </c>
      <c r="F313" s="59">
        <f t="shared" si="4"/>
        <v>3062597.6180999996</v>
      </c>
      <c r="I313" s="120">
        <v>104119644.99699999</v>
      </c>
      <c r="J313" s="121">
        <f t="shared" si="6"/>
        <v>101087033.9777</v>
      </c>
    </row>
    <row r="314" spans="1:10" ht="22.95" customHeight="1" x14ac:dyDescent="0.3">
      <c r="A314" s="99">
        <v>309</v>
      </c>
      <c r="B314" s="100" t="s">
        <v>51</v>
      </c>
      <c r="C314" s="100" t="s">
        <v>376</v>
      </c>
      <c r="D314" s="101">
        <v>2933317.4427</v>
      </c>
      <c r="E314" s="101">
        <v>29004.779299999998</v>
      </c>
      <c r="F314" s="59">
        <f t="shared" si="4"/>
        <v>2962322.2220000001</v>
      </c>
      <c r="I314" s="120">
        <v>100710565.5309</v>
      </c>
      <c r="J314" s="121">
        <f t="shared" si="6"/>
        <v>97777248.088200003</v>
      </c>
    </row>
    <row r="315" spans="1:10" ht="22.95" customHeight="1" x14ac:dyDescent="0.3">
      <c r="A315" s="99">
        <v>310</v>
      </c>
      <c r="B315" s="100" t="s">
        <v>51</v>
      </c>
      <c r="C315" s="100" t="s">
        <v>377</v>
      </c>
      <c r="D315" s="101">
        <v>3034478.2730999999</v>
      </c>
      <c r="E315" s="101">
        <v>30005.062300000001</v>
      </c>
      <c r="F315" s="59">
        <f t="shared" si="4"/>
        <v>3064483.3353999997</v>
      </c>
      <c r="I315" s="120">
        <v>104183754.04369999</v>
      </c>
      <c r="J315" s="121">
        <f t="shared" si="6"/>
        <v>101149275.77059999</v>
      </c>
    </row>
    <row r="316" spans="1:10" ht="22.95" customHeight="1" x14ac:dyDescent="0.3">
      <c r="A316" s="99">
        <v>311</v>
      </c>
      <c r="B316" s="100" t="s">
        <v>51</v>
      </c>
      <c r="C316" s="100" t="s">
        <v>378</v>
      </c>
      <c r="D316" s="101">
        <v>3062267.6527</v>
      </c>
      <c r="E316" s="101">
        <v>30279.845000000001</v>
      </c>
      <c r="F316" s="59">
        <f t="shared" si="4"/>
        <v>3092547.4977000002</v>
      </c>
      <c r="I316" s="120">
        <v>105137856.0749</v>
      </c>
      <c r="J316" s="121">
        <f t="shared" si="6"/>
        <v>102075588.42219999</v>
      </c>
    </row>
    <row r="317" spans="1:10" ht="22.95" customHeight="1" x14ac:dyDescent="0.3">
      <c r="A317" s="99">
        <v>312</v>
      </c>
      <c r="B317" s="100" t="s">
        <v>51</v>
      </c>
      <c r="C317" s="100" t="s">
        <v>379</v>
      </c>
      <c r="D317" s="101">
        <v>3257732.2475999999</v>
      </c>
      <c r="E317" s="101">
        <v>32212.608</v>
      </c>
      <c r="F317" s="59">
        <f t="shared" si="4"/>
        <v>3289944.8555999999</v>
      </c>
      <c r="I317" s="120">
        <v>111848807.1689</v>
      </c>
      <c r="J317" s="121">
        <f t="shared" si="6"/>
        <v>108591074.92129999</v>
      </c>
    </row>
    <row r="318" spans="1:10" ht="22.95" customHeight="1" x14ac:dyDescent="0.3">
      <c r="A318" s="99">
        <v>313</v>
      </c>
      <c r="B318" s="100" t="s">
        <v>51</v>
      </c>
      <c r="C318" s="100" t="s">
        <v>380</v>
      </c>
      <c r="D318" s="101">
        <v>2914317.2587000001</v>
      </c>
      <c r="E318" s="101">
        <v>28816.904600000002</v>
      </c>
      <c r="F318" s="59">
        <f t="shared" si="4"/>
        <v>2943134.1633000001</v>
      </c>
      <c r="I318" s="120">
        <v>100058225.8827</v>
      </c>
      <c r="J318" s="121">
        <f t="shared" si="6"/>
        <v>97143908.623999998</v>
      </c>
    </row>
    <row r="319" spans="1:10" ht="22.95" customHeight="1" x14ac:dyDescent="0.3">
      <c r="A319" s="99">
        <v>314</v>
      </c>
      <c r="B319" s="100" t="s">
        <v>52</v>
      </c>
      <c r="C319" s="100" t="s">
        <v>381</v>
      </c>
      <c r="D319" s="101">
        <v>3043357.9136000001</v>
      </c>
      <c r="E319" s="101">
        <v>30092.864600000001</v>
      </c>
      <c r="F319" s="59">
        <f t="shared" si="4"/>
        <v>3073450.7782000001</v>
      </c>
      <c r="I319" s="120">
        <v>104488621.7018</v>
      </c>
      <c r="J319" s="121">
        <f t="shared" si="6"/>
        <v>101445263.78820001</v>
      </c>
    </row>
    <row r="320" spans="1:10" ht="22.95" customHeight="1" x14ac:dyDescent="0.3">
      <c r="A320" s="99">
        <v>315</v>
      </c>
      <c r="B320" s="100" t="s">
        <v>52</v>
      </c>
      <c r="C320" s="100" t="s">
        <v>382</v>
      </c>
      <c r="D320" s="101">
        <v>3599413.5934000001</v>
      </c>
      <c r="E320" s="101">
        <v>35591.169099999999</v>
      </c>
      <c r="F320" s="59">
        <f t="shared" si="4"/>
        <v>3635004.7625000002</v>
      </c>
      <c r="I320" s="120">
        <v>123579866.70739999</v>
      </c>
      <c r="J320" s="121">
        <f t="shared" si="6"/>
        <v>119980453.11399999</v>
      </c>
    </row>
    <row r="321" spans="1:10" ht="22.95" customHeight="1" x14ac:dyDescent="0.3">
      <c r="A321" s="99">
        <v>316</v>
      </c>
      <c r="B321" s="100" t="s">
        <v>52</v>
      </c>
      <c r="C321" s="100" t="s">
        <v>383</v>
      </c>
      <c r="D321" s="101">
        <v>4466970.4329000004</v>
      </c>
      <c r="E321" s="101">
        <v>44169.611400000002</v>
      </c>
      <c r="F321" s="59">
        <f t="shared" si="4"/>
        <v>4511140.0443000002</v>
      </c>
      <c r="I321" s="120">
        <v>153365984.86210001</v>
      </c>
      <c r="J321" s="121">
        <f t="shared" si="6"/>
        <v>148899014.42919999</v>
      </c>
    </row>
    <row r="322" spans="1:10" ht="22.95" customHeight="1" x14ac:dyDescent="0.3">
      <c r="A322" s="99">
        <v>317</v>
      </c>
      <c r="B322" s="100" t="s">
        <v>52</v>
      </c>
      <c r="C322" s="100" t="s">
        <v>384</v>
      </c>
      <c r="D322" s="101">
        <v>3378740.9511000002</v>
      </c>
      <c r="E322" s="101">
        <v>33409.147700000001</v>
      </c>
      <c r="F322" s="59">
        <f t="shared" si="4"/>
        <v>3412150.0988000003</v>
      </c>
      <c r="I322" s="120">
        <v>116003439.3206</v>
      </c>
      <c r="J322" s="121">
        <f t="shared" si="6"/>
        <v>112624698.3695</v>
      </c>
    </row>
    <row r="323" spans="1:10" ht="22.95" customHeight="1" x14ac:dyDescent="0.3">
      <c r="A323" s="99">
        <v>318</v>
      </c>
      <c r="B323" s="100" t="s">
        <v>52</v>
      </c>
      <c r="C323" s="100" t="s">
        <v>385</v>
      </c>
      <c r="D323" s="101">
        <v>2899254.4761000001</v>
      </c>
      <c r="E323" s="101">
        <v>28667.963100000001</v>
      </c>
      <c r="F323" s="59">
        <f t="shared" si="4"/>
        <v>2927922.4391999999</v>
      </c>
      <c r="I323" s="120">
        <v>99541070.344500005</v>
      </c>
      <c r="J323" s="121">
        <f t="shared" si="6"/>
        <v>96641815.868400007</v>
      </c>
    </row>
    <row r="324" spans="1:10" ht="22.95" customHeight="1" x14ac:dyDescent="0.3">
      <c r="A324" s="99">
        <v>319</v>
      </c>
      <c r="B324" s="100" t="s">
        <v>52</v>
      </c>
      <c r="C324" s="100" t="s">
        <v>386</v>
      </c>
      <c r="D324" s="101">
        <v>2844091.6494999998</v>
      </c>
      <c r="E324" s="101">
        <v>28122.5105</v>
      </c>
      <c r="F324" s="59">
        <f t="shared" si="4"/>
        <v>2872214.1599999997</v>
      </c>
      <c r="I324" s="120">
        <v>97647146.632499993</v>
      </c>
      <c r="J324" s="121">
        <f t="shared" si="6"/>
        <v>94803054.982999995</v>
      </c>
    </row>
    <row r="325" spans="1:10" ht="22.95" customHeight="1" x14ac:dyDescent="0.3">
      <c r="A325" s="99">
        <v>320</v>
      </c>
      <c r="B325" s="100" t="s">
        <v>52</v>
      </c>
      <c r="C325" s="100" t="s">
        <v>387</v>
      </c>
      <c r="D325" s="101">
        <v>3992323.8651000001</v>
      </c>
      <c r="E325" s="101">
        <v>39476.284099999997</v>
      </c>
      <c r="F325" s="59">
        <f t="shared" si="4"/>
        <v>4031800.1491999999</v>
      </c>
      <c r="I325" s="120">
        <v>137069786.03510001</v>
      </c>
      <c r="J325" s="121">
        <f t="shared" si="6"/>
        <v>133077462.17000002</v>
      </c>
    </row>
    <row r="326" spans="1:10" ht="22.95" customHeight="1" x14ac:dyDescent="0.3">
      <c r="A326" s="99">
        <v>321</v>
      </c>
      <c r="B326" s="100" t="s">
        <v>52</v>
      </c>
      <c r="C326" s="100" t="s">
        <v>388</v>
      </c>
      <c r="D326" s="101">
        <v>3350633.6723000002</v>
      </c>
      <c r="E326" s="101">
        <v>33131.221599999997</v>
      </c>
      <c r="F326" s="59">
        <f t="shared" si="4"/>
        <v>3383764.8939</v>
      </c>
      <c r="I326" s="120">
        <v>115038422.7476</v>
      </c>
      <c r="J326" s="121">
        <f t="shared" si="6"/>
        <v>111687789.07530001</v>
      </c>
    </row>
    <row r="327" spans="1:10" ht="22.95" customHeight="1" x14ac:dyDescent="0.3">
      <c r="A327" s="99">
        <v>322</v>
      </c>
      <c r="B327" s="100" t="s">
        <v>52</v>
      </c>
      <c r="C327" s="100" t="s">
        <v>389</v>
      </c>
      <c r="D327" s="101">
        <v>2934932.7341999998</v>
      </c>
      <c r="E327" s="101">
        <v>29020.751400000001</v>
      </c>
      <c r="F327" s="59">
        <f t="shared" ref="F327:F390" si="7">SUM(D327:E327)</f>
        <v>2963953.4855999998</v>
      </c>
      <c r="I327" s="120">
        <v>100766023.8732</v>
      </c>
      <c r="J327" s="121">
        <f t="shared" si="6"/>
        <v>97831091.138999999</v>
      </c>
    </row>
    <row r="328" spans="1:10" ht="22.95" customHeight="1" x14ac:dyDescent="0.3">
      <c r="A328" s="99">
        <v>323</v>
      </c>
      <c r="B328" s="100" t="s">
        <v>52</v>
      </c>
      <c r="C328" s="100" t="s">
        <v>390</v>
      </c>
      <c r="D328" s="101">
        <v>3100596.6790999998</v>
      </c>
      <c r="E328" s="101">
        <v>30658.8442</v>
      </c>
      <c r="F328" s="59">
        <f t="shared" si="7"/>
        <v>3131255.5233</v>
      </c>
      <c r="I328" s="120">
        <v>106453819.3163</v>
      </c>
      <c r="J328" s="121">
        <f t="shared" si="6"/>
        <v>103353222.6372</v>
      </c>
    </row>
    <row r="329" spans="1:10" ht="22.95" customHeight="1" x14ac:dyDescent="0.3">
      <c r="A329" s="99">
        <v>324</v>
      </c>
      <c r="B329" s="100" t="s">
        <v>52</v>
      </c>
      <c r="C329" s="100" t="s">
        <v>391</v>
      </c>
      <c r="D329" s="101">
        <v>4313109.8847000003</v>
      </c>
      <c r="E329" s="101">
        <v>42648.231200000002</v>
      </c>
      <c r="F329" s="59">
        <f t="shared" si="7"/>
        <v>4355758.1159000006</v>
      </c>
      <c r="I329" s="120">
        <v>148083439.37329999</v>
      </c>
      <c r="J329" s="121">
        <f t="shared" si="6"/>
        <v>143770329.48859999</v>
      </c>
    </row>
    <row r="330" spans="1:10" ht="22.95" customHeight="1" x14ac:dyDescent="0.3">
      <c r="A330" s="99">
        <v>325</v>
      </c>
      <c r="B330" s="100" t="s">
        <v>52</v>
      </c>
      <c r="C330" s="100" t="s">
        <v>392</v>
      </c>
      <c r="D330" s="101">
        <v>3188956.2198000001</v>
      </c>
      <c r="E330" s="101">
        <v>31532.547500000001</v>
      </c>
      <c r="F330" s="59">
        <f t="shared" si="7"/>
        <v>3220488.7672999999</v>
      </c>
      <c r="I330" s="120">
        <v>109487496.87800001</v>
      </c>
      <c r="J330" s="121">
        <f t="shared" si="6"/>
        <v>106298540.65820001</v>
      </c>
    </row>
    <row r="331" spans="1:10" ht="22.95" customHeight="1" x14ac:dyDescent="0.3">
      <c r="A331" s="99">
        <v>326</v>
      </c>
      <c r="B331" s="100" t="s">
        <v>52</v>
      </c>
      <c r="C331" s="100" t="s">
        <v>393</v>
      </c>
      <c r="D331" s="101">
        <v>2691998.8574999999</v>
      </c>
      <c r="E331" s="101">
        <v>26618.609899999999</v>
      </c>
      <c r="F331" s="59">
        <f t="shared" si="7"/>
        <v>2718617.4674</v>
      </c>
      <c r="I331" s="120">
        <v>92425294.108500004</v>
      </c>
      <c r="J331" s="121">
        <f t="shared" si="6"/>
        <v>89733295.251000002</v>
      </c>
    </row>
    <row r="332" spans="1:10" ht="22.95" customHeight="1" x14ac:dyDescent="0.3">
      <c r="A332" s="99">
        <v>327</v>
      </c>
      <c r="B332" s="100" t="s">
        <v>52</v>
      </c>
      <c r="C332" s="100" t="s">
        <v>394</v>
      </c>
      <c r="D332" s="101">
        <v>3700066.5268000001</v>
      </c>
      <c r="E332" s="101">
        <v>36586.429900000003</v>
      </c>
      <c r="F332" s="59">
        <f t="shared" si="7"/>
        <v>3736652.9567</v>
      </c>
      <c r="I332" s="120">
        <v>127035617.4192</v>
      </c>
      <c r="J332" s="121">
        <f t="shared" si="6"/>
        <v>123335550.8924</v>
      </c>
    </row>
    <row r="333" spans="1:10" ht="22.95" customHeight="1" x14ac:dyDescent="0.3">
      <c r="A333" s="99">
        <v>328</v>
      </c>
      <c r="B333" s="100" t="s">
        <v>52</v>
      </c>
      <c r="C333" s="100" t="s">
        <v>395</v>
      </c>
      <c r="D333" s="101">
        <v>4161627.6134000001</v>
      </c>
      <c r="E333" s="101">
        <v>41150.367400000003</v>
      </c>
      <c r="F333" s="59">
        <f t="shared" si="7"/>
        <v>4202777.9808</v>
      </c>
      <c r="I333" s="120">
        <v>142882548.0591</v>
      </c>
      <c r="J333" s="121">
        <f t="shared" si="6"/>
        <v>138720920.44569999</v>
      </c>
    </row>
    <row r="334" spans="1:10" ht="22.95" customHeight="1" x14ac:dyDescent="0.3">
      <c r="A334" s="99">
        <v>329</v>
      </c>
      <c r="B334" s="100" t="s">
        <v>52</v>
      </c>
      <c r="C334" s="100" t="s">
        <v>396</v>
      </c>
      <c r="D334" s="101">
        <v>3050072.3018</v>
      </c>
      <c r="E334" s="101">
        <v>30159.256799999999</v>
      </c>
      <c r="F334" s="59">
        <f t="shared" si="7"/>
        <v>3080231.5586000001</v>
      </c>
      <c r="I334" s="120">
        <v>104719149.0271</v>
      </c>
      <c r="J334" s="121">
        <f t="shared" si="6"/>
        <v>101669076.7253</v>
      </c>
    </row>
    <row r="335" spans="1:10" ht="22.95" customHeight="1" x14ac:dyDescent="0.3">
      <c r="A335" s="99">
        <v>330</v>
      </c>
      <c r="B335" s="100" t="s">
        <v>52</v>
      </c>
      <c r="C335" s="100" t="s">
        <v>397</v>
      </c>
      <c r="D335" s="101">
        <v>3227554.6707000001</v>
      </c>
      <c r="E335" s="101">
        <v>31914.2107</v>
      </c>
      <c r="F335" s="59">
        <f t="shared" si="7"/>
        <v>3259468.8814000003</v>
      </c>
      <c r="I335" s="120">
        <v>110812710.3617</v>
      </c>
      <c r="J335" s="121">
        <f t="shared" si="6"/>
        <v>107585155.691</v>
      </c>
    </row>
    <row r="336" spans="1:10" ht="22.95" customHeight="1" x14ac:dyDescent="0.3">
      <c r="A336" s="99">
        <v>331</v>
      </c>
      <c r="B336" s="100" t="s">
        <v>52</v>
      </c>
      <c r="C336" s="100" t="s">
        <v>398</v>
      </c>
      <c r="D336" s="101">
        <v>3366283.0984</v>
      </c>
      <c r="E336" s="101">
        <v>33285.963900000002</v>
      </c>
      <c r="F336" s="59">
        <f t="shared" si="7"/>
        <v>3399569.0622999999</v>
      </c>
      <c r="I336" s="120">
        <v>115575719.7112</v>
      </c>
      <c r="J336" s="121">
        <f t="shared" si="6"/>
        <v>112209436.6128</v>
      </c>
    </row>
    <row r="337" spans="1:10" ht="22.95" customHeight="1" x14ac:dyDescent="0.3">
      <c r="A337" s="99">
        <v>332</v>
      </c>
      <c r="B337" s="100" t="s">
        <v>52</v>
      </c>
      <c r="C337" s="100" t="s">
        <v>399</v>
      </c>
      <c r="D337" s="101">
        <v>3477863.9087</v>
      </c>
      <c r="E337" s="101">
        <v>34389.280100000004</v>
      </c>
      <c r="F337" s="59">
        <f t="shared" si="7"/>
        <v>3512253.1888000001</v>
      </c>
      <c r="I337" s="120">
        <v>119406660.86399999</v>
      </c>
      <c r="J337" s="121">
        <f t="shared" si="6"/>
        <v>115928796.95529999</v>
      </c>
    </row>
    <row r="338" spans="1:10" ht="22.95" customHeight="1" x14ac:dyDescent="0.3">
      <c r="A338" s="99">
        <v>333</v>
      </c>
      <c r="B338" s="100" t="s">
        <v>52</v>
      </c>
      <c r="C338" s="100" t="s">
        <v>400</v>
      </c>
      <c r="D338" s="101">
        <v>3507935.9035</v>
      </c>
      <c r="E338" s="101">
        <v>34686.633399999999</v>
      </c>
      <c r="F338" s="59">
        <f t="shared" si="7"/>
        <v>3542622.5369000002</v>
      </c>
      <c r="I338" s="120">
        <v>120439132.6865</v>
      </c>
      <c r="J338" s="121">
        <f t="shared" si="6"/>
        <v>116931196.78299999</v>
      </c>
    </row>
    <row r="339" spans="1:10" ht="22.95" customHeight="1" x14ac:dyDescent="0.3">
      <c r="A339" s="99">
        <v>334</v>
      </c>
      <c r="B339" s="100" t="s">
        <v>52</v>
      </c>
      <c r="C339" s="100" t="s">
        <v>401</v>
      </c>
      <c r="D339" s="101">
        <v>3286232.5619000001</v>
      </c>
      <c r="E339" s="101">
        <v>32494.420399999999</v>
      </c>
      <c r="F339" s="59">
        <f t="shared" si="7"/>
        <v>3318726.9823000003</v>
      </c>
      <c r="I339" s="120">
        <v>112827317.95900001</v>
      </c>
      <c r="J339" s="121">
        <f t="shared" si="6"/>
        <v>109541085.3971</v>
      </c>
    </row>
    <row r="340" spans="1:10" ht="22.95" customHeight="1" x14ac:dyDescent="0.3">
      <c r="A340" s="99">
        <v>335</v>
      </c>
      <c r="B340" s="100" t="s">
        <v>52</v>
      </c>
      <c r="C340" s="100" t="s">
        <v>402</v>
      </c>
      <c r="D340" s="101">
        <v>3014326.784</v>
      </c>
      <c r="E340" s="101">
        <v>29805.803500000002</v>
      </c>
      <c r="F340" s="59">
        <f t="shared" si="7"/>
        <v>3044132.5874999999</v>
      </c>
      <c r="I340" s="120">
        <v>103491886.25049999</v>
      </c>
      <c r="J340" s="121">
        <f t="shared" si="6"/>
        <v>100477559.4665</v>
      </c>
    </row>
    <row r="341" spans="1:10" ht="22.95" customHeight="1" x14ac:dyDescent="0.3">
      <c r="A341" s="99">
        <v>336</v>
      </c>
      <c r="B341" s="100" t="s">
        <v>52</v>
      </c>
      <c r="C341" s="100" t="s">
        <v>403</v>
      </c>
      <c r="D341" s="101">
        <v>3699237.5891999998</v>
      </c>
      <c r="E341" s="101">
        <v>36578.233399999997</v>
      </c>
      <c r="F341" s="59">
        <f t="shared" si="7"/>
        <v>3735815.8225999996</v>
      </c>
      <c r="I341" s="120">
        <v>127007157.2297</v>
      </c>
      <c r="J341" s="121">
        <f t="shared" si="6"/>
        <v>123307919.64049999</v>
      </c>
    </row>
    <row r="342" spans="1:10" ht="22.95" customHeight="1" x14ac:dyDescent="0.3">
      <c r="A342" s="99">
        <v>337</v>
      </c>
      <c r="B342" s="100" t="s">
        <v>52</v>
      </c>
      <c r="C342" s="100" t="s">
        <v>404</v>
      </c>
      <c r="D342" s="101">
        <v>2735617.4799000002</v>
      </c>
      <c r="E342" s="101">
        <v>27049.912899999999</v>
      </c>
      <c r="F342" s="59">
        <f t="shared" si="7"/>
        <v>2762667.3928</v>
      </c>
      <c r="I342" s="120">
        <v>93922866.810200006</v>
      </c>
      <c r="J342" s="121">
        <f t="shared" si="6"/>
        <v>91187249.330300003</v>
      </c>
    </row>
    <row r="343" spans="1:10" ht="22.95" customHeight="1" x14ac:dyDescent="0.3">
      <c r="A343" s="99">
        <v>338</v>
      </c>
      <c r="B343" s="100" t="s">
        <v>52</v>
      </c>
      <c r="C343" s="100" t="s">
        <v>405</v>
      </c>
      <c r="D343" s="101">
        <v>3433526.6069</v>
      </c>
      <c r="E343" s="101">
        <v>33950.870799999997</v>
      </c>
      <c r="F343" s="59">
        <f t="shared" si="7"/>
        <v>3467477.4777000002</v>
      </c>
      <c r="I343" s="120">
        <v>117884413.50309999</v>
      </c>
      <c r="J343" s="121">
        <f t="shared" si="6"/>
        <v>114450886.89619999</v>
      </c>
    </row>
    <row r="344" spans="1:10" ht="22.95" customHeight="1" x14ac:dyDescent="0.3">
      <c r="A344" s="99">
        <v>339</v>
      </c>
      <c r="B344" s="100" t="s">
        <v>52</v>
      </c>
      <c r="C344" s="100" t="s">
        <v>406</v>
      </c>
      <c r="D344" s="101">
        <v>3122775.0471000001</v>
      </c>
      <c r="E344" s="101">
        <v>30878.144899999999</v>
      </c>
      <c r="F344" s="59">
        <f t="shared" si="7"/>
        <v>3153653.1920000003</v>
      </c>
      <c r="I344" s="120">
        <v>107215276.6155</v>
      </c>
      <c r="J344" s="121">
        <f t="shared" si="6"/>
        <v>104092501.5684</v>
      </c>
    </row>
    <row r="345" spans="1:10" ht="22.95" customHeight="1" x14ac:dyDescent="0.3">
      <c r="A345" s="99">
        <v>340</v>
      </c>
      <c r="B345" s="100" t="s">
        <v>52</v>
      </c>
      <c r="C345" s="100" t="s">
        <v>407</v>
      </c>
      <c r="D345" s="101">
        <v>2893640.3294000002</v>
      </c>
      <c r="E345" s="101">
        <v>28612.450199999999</v>
      </c>
      <c r="F345" s="59">
        <f t="shared" si="7"/>
        <v>2922252.7796</v>
      </c>
      <c r="I345" s="120">
        <v>99348317.977200001</v>
      </c>
      <c r="J345" s="121">
        <f t="shared" si="6"/>
        <v>96454677.647799999</v>
      </c>
    </row>
    <row r="346" spans="1:10" ht="22.95" customHeight="1" x14ac:dyDescent="0.3">
      <c r="A346" s="99">
        <v>341</v>
      </c>
      <c r="B346" s="100" t="s">
        <v>53</v>
      </c>
      <c r="C346" s="100" t="s">
        <v>408</v>
      </c>
      <c r="D346" s="101">
        <v>5417728.9378000004</v>
      </c>
      <c r="E346" s="101">
        <v>53570.755799999999</v>
      </c>
      <c r="F346" s="59">
        <f t="shared" si="7"/>
        <v>5471299.6936000008</v>
      </c>
      <c r="I346" s="120">
        <v>186008693.52970001</v>
      </c>
      <c r="J346" s="121">
        <f t="shared" si="6"/>
        <v>180590964.59190002</v>
      </c>
    </row>
    <row r="347" spans="1:10" ht="22.95" customHeight="1" x14ac:dyDescent="0.3">
      <c r="A347" s="99">
        <v>342</v>
      </c>
      <c r="B347" s="100" t="s">
        <v>53</v>
      </c>
      <c r="C347" s="100" t="s">
        <v>409</v>
      </c>
      <c r="D347" s="101">
        <v>5508889.4841</v>
      </c>
      <c r="E347" s="101">
        <v>54472.155500000001</v>
      </c>
      <c r="F347" s="59">
        <f t="shared" si="7"/>
        <v>5563361.6396000003</v>
      </c>
      <c r="I347" s="120">
        <v>189138538.95469999</v>
      </c>
      <c r="J347" s="121">
        <f t="shared" si="6"/>
        <v>183629649.47059998</v>
      </c>
    </row>
    <row r="348" spans="1:10" ht="22.95" customHeight="1" x14ac:dyDescent="0.3">
      <c r="A348" s="99">
        <v>343</v>
      </c>
      <c r="B348" s="100" t="s">
        <v>53</v>
      </c>
      <c r="C348" s="100" t="s">
        <v>410</v>
      </c>
      <c r="D348" s="101">
        <v>4559045.9765999997</v>
      </c>
      <c r="E348" s="101">
        <v>45080.058700000001</v>
      </c>
      <c r="F348" s="59">
        <f t="shared" si="7"/>
        <v>4604126.0352999996</v>
      </c>
      <c r="I348" s="120">
        <v>156527245.1981</v>
      </c>
      <c r="J348" s="121">
        <f t="shared" si="6"/>
        <v>151968199.22150001</v>
      </c>
    </row>
    <row r="349" spans="1:10" ht="22.95" customHeight="1" x14ac:dyDescent="0.3">
      <c r="A349" s="99">
        <v>344</v>
      </c>
      <c r="B349" s="100" t="s">
        <v>53</v>
      </c>
      <c r="C349" s="100" t="s">
        <v>848</v>
      </c>
      <c r="D349" s="101">
        <v>3510400.18</v>
      </c>
      <c r="E349" s="101">
        <v>34711.0003</v>
      </c>
      <c r="F349" s="59">
        <f t="shared" si="7"/>
        <v>3545111.1803000001</v>
      </c>
      <c r="I349" s="120">
        <v>120523739.513</v>
      </c>
      <c r="J349" s="121">
        <f t="shared" si="6"/>
        <v>117013339.33299999</v>
      </c>
    </row>
    <row r="350" spans="1:10" ht="22.95" customHeight="1" x14ac:dyDescent="0.3">
      <c r="A350" s="99">
        <v>345</v>
      </c>
      <c r="B350" s="100" t="s">
        <v>53</v>
      </c>
      <c r="C350" s="100" t="s">
        <v>411</v>
      </c>
      <c r="D350" s="101">
        <v>5770939.4238999998</v>
      </c>
      <c r="E350" s="101">
        <v>57063.317499999997</v>
      </c>
      <c r="F350" s="59">
        <f t="shared" si="7"/>
        <v>5828002.7413999997</v>
      </c>
      <c r="I350" s="120">
        <v>198135586.88820001</v>
      </c>
      <c r="J350" s="121">
        <f t="shared" si="6"/>
        <v>192364647.46430001</v>
      </c>
    </row>
    <row r="351" spans="1:10" ht="22.95" customHeight="1" x14ac:dyDescent="0.3">
      <c r="A351" s="99">
        <v>346</v>
      </c>
      <c r="B351" s="100" t="s">
        <v>53</v>
      </c>
      <c r="C351" s="100" t="s">
        <v>412</v>
      </c>
      <c r="D351" s="101">
        <v>3866008.8465</v>
      </c>
      <c r="E351" s="101">
        <v>38227.275300000001</v>
      </c>
      <c r="F351" s="59">
        <f t="shared" si="7"/>
        <v>3904236.1217999998</v>
      </c>
      <c r="I351" s="120">
        <v>132732970.3963</v>
      </c>
      <c r="J351" s="121">
        <f t="shared" si="6"/>
        <v>128866961.54980001</v>
      </c>
    </row>
    <row r="352" spans="1:10" ht="22.95" customHeight="1" x14ac:dyDescent="0.3">
      <c r="A352" s="99">
        <v>347</v>
      </c>
      <c r="B352" s="100" t="s">
        <v>53</v>
      </c>
      <c r="C352" s="100" t="s">
        <v>413</v>
      </c>
      <c r="D352" s="101">
        <v>3371152.1102</v>
      </c>
      <c r="E352" s="101">
        <v>33334.108899999999</v>
      </c>
      <c r="F352" s="59">
        <f t="shared" si="7"/>
        <v>3404486.2190999999</v>
      </c>
      <c r="I352" s="120">
        <v>115742889.1163</v>
      </c>
      <c r="J352" s="121">
        <f t="shared" si="6"/>
        <v>112371737.0061</v>
      </c>
    </row>
    <row r="353" spans="1:10" ht="22.95" customHeight="1" x14ac:dyDescent="0.3">
      <c r="A353" s="99">
        <v>348</v>
      </c>
      <c r="B353" s="100" t="s">
        <v>53</v>
      </c>
      <c r="C353" s="100" t="s">
        <v>414</v>
      </c>
      <c r="D353" s="101">
        <v>4491839.1531999996</v>
      </c>
      <c r="E353" s="101">
        <v>44415.514499999997</v>
      </c>
      <c r="F353" s="59">
        <f t="shared" si="7"/>
        <v>4536254.6676999992</v>
      </c>
      <c r="I353" s="120">
        <v>154219810.92750001</v>
      </c>
      <c r="J353" s="121">
        <f t="shared" si="6"/>
        <v>149727971.77430001</v>
      </c>
    </row>
    <row r="354" spans="1:10" ht="22.95" customHeight="1" x14ac:dyDescent="0.3">
      <c r="A354" s="99">
        <v>349</v>
      </c>
      <c r="B354" s="100" t="s">
        <v>53</v>
      </c>
      <c r="C354" s="100" t="s">
        <v>415</v>
      </c>
      <c r="D354" s="101">
        <v>4954965.8373999996</v>
      </c>
      <c r="E354" s="101">
        <v>48994.932699999998</v>
      </c>
      <c r="F354" s="59">
        <f t="shared" si="7"/>
        <v>5003960.7700999994</v>
      </c>
      <c r="I354" s="120">
        <v>170120493.74900001</v>
      </c>
      <c r="J354" s="121">
        <f t="shared" si="6"/>
        <v>165165527.91160002</v>
      </c>
    </row>
    <row r="355" spans="1:10" ht="22.95" customHeight="1" x14ac:dyDescent="0.3">
      <c r="A355" s="99">
        <v>350</v>
      </c>
      <c r="B355" s="100" t="s">
        <v>53</v>
      </c>
      <c r="C355" s="100" t="s">
        <v>416</v>
      </c>
      <c r="D355" s="101">
        <v>4680960.6503999997</v>
      </c>
      <c r="E355" s="101">
        <v>46285.556700000001</v>
      </c>
      <c r="F355" s="59">
        <f t="shared" si="7"/>
        <v>4727246.2070999993</v>
      </c>
      <c r="I355" s="120">
        <v>160712982.3294</v>
      </c>
      <c r="J355" s="121">
        <f t="shared" si="6"/>
        <v>156032021.67899999</v>
      </c>
    </row>
    <row r="356" spans="1:10" ht="22.95" customHeight="1" x14ac:dyDescent="0.3">
      <c r="A356" s="99">
        <v>351</v>
      </c>
      <c r="B356" s="100" t="s">
        <v>53</v>
      </c>
      <c r="C356" s="100" t="s">
        <v>417</v>
      </c>
      <c r="D356" s="101">
        <v>4997657.7271999996</v>
      </c>
      <c r="E356" s="101">
        <v>49417.072099999998</v>
      </c>
      <c r="F356" s="59">
        <f t="shared" si="7"/>
        <v>5047074.7993000001</v>
      </c>
      <c r="I356" s="120">
        <v>171586248.63530001</v>
      </c>
      <c r="J356" s="121">
        <f t="shared" si="6"/>
        <v>166588590.90810001</v>
      </c>
    </row>
    <row r="357" spans="1:10" ht="22.95" customHeight="1" x14ac:dyDescent="0.3">
      <c r="A357" s="99">
        <v>352</v>
      </c>
      <c r="B357" s="100" t="s">
        <v>53</v>
      </c>
      <c r="C357" s="100" t="s">
        <v>418</v>
      </c>
      <c r="D357" s="101">
        <v>4318846.1928000003</v>
      </c>
      <c r="E357" s="101">
        <v>42704.952100000002</v>
      </c>
      <c r="F357" s="59">
        <f t="shared" si="7"/>
        <v>4361551.1449000007</v>
      </c>
      <c r="I357" s="120">
        <v>148280385.95109999</v>
      </c>
      <c r="J357" s="121">
        <f t="shared" ref="J357:J420" si="8">I357-D357</f>
        <v>143961539.75830001</v>
      </c>
    </row>
    <row r="358" spans="1:10" ht="22.95" customHeight="1" x14ac:dyDescent="0.3">
      <c r="A358" s="99">
        <v>353</v>
      </c>
      <c r="B358" s="100" t="s">
        <v>53</v>
      </c>
      <c r="C358" s="100" t="s">
        <v>419</v>
      </c>
      <c r="D358" s="101">
        <v>3741708.8336999998</v>
      </c>
      <c r="E358" s="101">
        <v>36998.190999999999</v>
      </c>
      <c r="F358" s="59">
        <f t="shared" si="7"/>
        <v>3778707.0247</v>
      </c>
      <c r="I358" s="120">
        <v>128465336.62459999</v>
      </c>
      <c r="J358" s="121">
        <f t="shared" si="8"/>
        <v>124723627.79089999</v>
      </c>
    </row>
    <row r="359" spans="1:10" ht="22.95" customHeight="1" x14ac:dyDescent="0.3">
      <c r="A359" s="99">
        <v>354</v>
      </c>
      <c r="B359" s="100" t="s">
        <v>53</v>
      </c>
      <c r="C359" s="100" t="s">
        <v>420</v>
      </c>
      <c r="D359" s="101">
        <v>3852731.9547000001</v>
      </c>
      <c r="E359" s="101">
        <v>38095.9928</v>
      </c>
      <c r="F359" s="59">
        <f t="shared" si="7"/>
        <v>3890827.9475000002</v>
      </c>
      <c r="I359" s="120">
        <v>132277130.44580001</v>
      </c>
      <c r="J359" s="121">
        <f t="shared" si="8"/>
        <v>128424398.49110001</v>
      </c>
    </row>
    <row r="360" spans="1:10" ht="22.95" customHeight="1" x14ac:dyDescent="0.3">
      <c r="A360" s="99">
        <v>355</v>
      </c>
      <c r="B360" s="100" t="s">
        <v>53</v>
      </c>
      <c r="C360" s="100" t="s">
        <v>421</v>
      </c>
      <c r="D360" s="101">
        <v>4459914.3965999996</v>
      </c>
      <c r="E360" s="101">
        <v>44099.841</v>
      </c>
      <c r="F360" s="59">
        <f t="shared" si="7"/>
        <v>4504014.2375999996</v>
      </c>
      <c r="I360" s="120">
        <v>153123727.6164</v>
      </c>
      <c r="J360" s="121">
        <f t="shared" si="8"/>
        <v>148663813.2198</v>
      </c>
    </row>
    <row r="361" spans="1:10" ht="22.95" customHeight="1" x14ac:dyDescent="0.3">
      <c r="A361" s="99">
        <v>356</v>
      </c>
      <c r="B361" s="100" t="s">
        <v>53</v>
      </c>
      <c r="C361" s="100" t="s">
        <v>422</v>
      </c>
      <c r="D361" s="101">
        <v>3459259.2527000001</v>
      </c>
      <c r="E361" s="101">
        <v>34205.316400000003</v>
      </c>
      <c r="F361" s="59">
        <f t="shared" si="7"/>
        <v>3493464.5691</v>
      </c>
      <c r="I361" s="120">
        <v>118767901.0077</v>
      </c>
      <c r="J361" s="121">
        <f t="shared" si="8"/>
        <v>115308641.755</v>
      </c>
    </row>
    <row r="362" spans="1:10" ht="22.95" customHeight="1" x14ac:dyDescent="0.3">
      <c r="A362" s="99">
        <v>357</v>
      </c>
      <c r="B362" s="100" t="s">
        <v>53</v>
      </c>
      <c r="C362" s="100" t="s">
        <v>423</v>
      </c>
      <c r="D362" s="101">
        <v>4813293.0258999998</v>
      </c>
      <c r="E362" s="101">
        <v>47594.065399999999</v>
      </c>
      <c r="F362" s="59">
        <f t="shared" si="7"/>
        <v>4860887.0912999995</v>
      </c>
      <c r="I362" s="120">
        <v>165256393.89070001</v>
      </c>
      <c r="J362" s="121">
        <f t="shared" si="8"/>
        <v>160443100.86480001</v>
      </c>
    </row>
    <row r="363" spans="1:10" ht="22.95" customHeight="1" x14ac:dyDescent="0.3">
      <c r="A363" s="99">
        <v>358</v>
      </c>
      <c r="B363" s="100" t="s">
        <v>53</v>
      </c>
      <c r="C363" s="100" t="s">
        <v>424</v>
      </c>
      <c r="D363" s="101">
        <v>3237488.8468999998</v>
      </c>
      <c r="E363" s="101">
        <v>32012.440299999998</v>
      </c>
      <c r="F363" s="59">
        <f t="shared" si="7"/>
        <v>3269501.2871999997</v>
      </c>
      <c r="I363" s="120">
        <v>111153783.7418</v>
      </c>
      <c r="J363" s="121">
        <f t="shared" si="8"/>
        <v>107916294.89489999</v>
      </c>
    </row>
    <row r="364" spans="1:10" ht="22.95" customHeight="1" x14ac:dyDescent="0.3">
      <c r="A364" s="99">
        <v>359</v>
      </c>
      <c r="B364" s="100" t="s">
        <v>53</v>
      </c>
      <c r="C364" s="100" t="s">
        <v>425</v>
      </c>
      <c r="D364" s="101">
        <v>4271862.4040999999</v>
      </c>
      <c r="E364" s="101">
        <v>42240.374199999998</v>
      </c>
      <c r="F364" s="59">
        <f t="shared" si="7"/>
        <v>4314102.7783000004</v>
      </c>
      <c r="I364" s="120">
        <v>146667275.8739</v>
      </c>
      <c r="J364" s="121">
        <f t="shared" si="8"/>
        <v>142395413.4698</v>
      </c>
    </row>
    <row r="365" spans="1:10" ht="22.95" customHeight="1" x14ac:dyDescent="0.3">
      <c r="A365" s="99">
        <v>360</v>
      </c>
      <c r="B365" s="100" t="s">
        <v>53</v>
      </c>
      <c r="C365" s="100" t="s">
        <v>426</v>
      </c>
      <c r="D365" s="101">
        <v>3581645.0603999998</v>
      </c>
      <c r="E365" s="101">
        <v>35415.472999999998</v>
      </c>
      <c r="F365" s="59">
        <f t="shared" si="7"/>
        <v>3617060.5334000001</v>
      </c>
      <c r="I365" s="120">
        <v>122969813.73899999</v>
      </c>
      <c r="J365" s="121">
        <f t="shared" si="8"/>
        <v>119388168.6786</v>
      </c>
    </row>
    <row r="366" spans="1:10" ht="22.95" customHeight="1" x14ac:dyDescent="0.3">
      <c r="A366" s="99">
        <v>361</v>
      </c>
      <c r="B366" s="100" t="s">
        <v>53</v>
      </c>
      <c r="C366" s="100" t="s">
        <v>427</v>
      </c>
      <c r="D366" s="101">
        <v>4565290.8783</v>
      </c>
      <c r="E366" s="101">
        <v>45141.808599999997</v>
      </c>
      <c r="F366" s="59">
        <f t="shared" si="7"/>
        <v>4610432.6869000001</v>
      </c>
      <c r="I366" s="120">
        <v>156741653.4869</v>
      </c>
      <c r="J366" s="121">
        <f t="shared" si="8"/>
        <v>152176362.60859999</v>
      </c>
    </row>
    <row r="367" spans="1:10" ht="22.95" customHeight="1" x14ac:dyDescent="0.3">
      <c r="A367" s="99">
        <v>362</v>
      </c>
      <c r="B367" s="100" t="s">
        <v>53</v>
      </c>
      <c r="C367" s="100" t="s">
        <v>428</v>
      </c>
      <c r="D367" s="101">
        <v>5107640.1042999998</v>
      </c>
      <c r="E367" s="101">
        <v>50504.582999999999</v>
      </c>
      <c r="F367" s="59">
        <f t="shared" si="7"/>
        <v>5158144.6872999994</v>
      </c>
      <c r="I367" s="120">
        <v>175362310.2484</v>
      </c>
      <c r="J367" s="121">
        <f t="shared" si="8"/>
        <v>170254670.14410001</v>
      </c>
    </row>
    <row r="368" spans="1:10" ht="22.95" customHeight="1" x14ac:dyDescent="0.3">
      <c r="A368" s="99">
        <v>363</v>
      </c>
      <c r="B368" s="100" t="s">
        <v>53</v>
      </c>
      <c r="C368" s="100" t="s">
        <v>429</v>
      </c>
      <c r="D368" s="101">
        <v>5215341.8339</v>
      </c>
      <c r="E368" s="101">
        <v>51569.542699999998</v>
      </c>
      <c r="F368" s="59">
        <f t="shared" si="7"/>
        <v>5266911.3766000001</v>
      </c>
      <c r="I368" s="120">
        <v>179060069.63100001</v>
      </c>
      <c r="J368" s="121">
        <f t="shared" si="8"/>
        <v>173844727.79710001</v>
      </c>
    </row>
    <row r="369" spans="1:10" ht="22.95" customHeight="1" x14ac:dyDescent="0.3">
      <c r="A369" s="99">
        <v>364</v>
      </c>
      <c r="B369" s="100" t="s">
        <v>54</v>
      </c>
      <c r="C369" s="100" t="s">
        <v>430</v>
      </c>
      <c r="D369" s="101">
        <v>3346789.7908000001</v>
      </c>
      <c r="E369" s="101">
        <v>33093.213100000001</v>
      </c>
      <c r="F369" s="59">
        <f t="shared" si="7"/>
        <v>3379883.0038999999</v>
      </c>
      <c r="I369" s="120">
        <v>114906449.4844</v>
      </c>
      <c r="J369" s="121">
        <f t="shared" si="8"/>
        <v>111559659.6936</v>
      </c>
    </row>
    <row r="370" spans="1:10" ht="22.95" customHeight="1" x14ac:dyDescent="0.3">
      <c r="A370" s="99">
        <v>365</v>
      </c>
      <c r="B370" s="100" t="s">
        <v>54</v>
      </c>
      <c r="C370" s="100" t="s">
        <v>431</v>
      </c>
      <c r="D370" s="101">
        <v>3427992.2985</v>
      </c>
      <c r="E370" s="101">
        <v>33896.147299999997</v>
      </c>
      <c r="F370" s="59">
        <f t="shared" si="7"/>
        <v>3461888.4457999999</v>
      </c>
      <c r="I370" s="120">
        <v>117694402.2476</v>
      </c>
      <c r="J370" s="121">
        <f t="shared" si="8"/>
        <v>114266409.9491</v>
      </c>
    </row>
    <row r="371" spans="1:10" ht="22.95" customHeight="1" x14ac:dyDescent="0.3">
      <c r="A371" s="99">
        <v>366</v>
      </c>
      <c r="B371" s="100" t="s">
        <v>54</v>
      </c>
      <c r="C371" s="100" t="s">
        <v>432</v>
      </c>
      <c r="D371" s="101">
        <v>3125653.6085999999</v>
      </c>
      <c r="E371" s="101">
        <v>30906.6083</v>
      </c>
      <c r="F371" s="59">
        <f t="shared" si="7"/>
        <v>3156560.2168999999</v>
      </c>
      <c r="I371" s="120">
        <v>107314107.22679999</v>
      </c>
      <c r="J371" s="121">
        <f t="shared" si="8"/>
        <v>104188453.61819999</v>
      </c>
    </row>
    <row r="372" spans="1:10" ht="22.95" customHeight="1" x14ac:dyDescent="0.3">
      <c r="A372" s="99">
        <v>367</v>
      </c>
      <c r="B372" s="100" t="s">
        <v>54</v>
      </c>
      <c r="C372" s="100" t="s">
        <v>433</v>
      </c>
      <c r="D372" s="101">
        <v>3390902.0460000001</v>
      </c>
      <c r="E372" s="101">
        <v>33529.397199999999</v>
      </c>
      <c r="F372" s="59">
        <f t="shared" si="7"/>
        <v>3424431.4432000001</v>
      </c>
      <c r="I372" s="120">
        <v>116420970.2457</v>
      </c>
      <c r="J372" s="121">
        <f t="shared" si="8"/>
        <v>113030068.1997</v>
      </c>
    </row>
    <row r="373" spans="1:10" ht="22.95" customHeight="1" x14ac:dyDescent="0.3">
      <c r="A373" s="99">
        <v>368</v>
      </c>
      <c r="B373" s="100" t="s">
        <v>54</v>
      </c>
      <c r="C373" s="100" t="s">
        <v>434</v>
      </c>
      <c r="D373" s="101">
        <v>4109884.9054</v>
      </c>
      <c r="E373" s="101">
        <v>40638.733099999998</v>
      </c>
      <c r="F373" s="59">
        <f t="shared" si="7"/>
        <v>4150523.6384999999</v>
      </c>
      <c r="I373" s="120">
        <v>141106048.41710001</v>
      </c>
      <c r="J373" s="121">
        <f t="shared" si="8"/>
        <v>136996163.5117</v>
      </c>
    </row>
    <row r="374" spans="1:10" ht="22.95" customHeight="1" x14ac:dyDescent="0.3">
      <c r="A374" s="99">
        <v>369</v>
      </c>
      <c r="B374" s="100" t="s">
        <v>54</v>
      </c>
      <c r="C374" s="100" t="s">
        <v>435</v>
      </c>
      <c r="D374" s="101">
        <v>3274365.5214</v>
      </c>
      <c r="E374" s="101">
        <v>32377.078600000001</v>
      </c>
      <c r="F374" s="59">
        <f t="shared" si="7"/>
        <v>3306742.6</v>
      </c>
      <c r="I374" s="120">
        <v>112419882.9008</v>
      </c>
      <c r="J374" s="121">
        <f t="shared" si="8"/>
        <v>109145517.3794</v>
      </c>
    </row>
    <row r="375" spans="1:10" ht="22.95" customHeight="1" x14ac:dyDescent="0.3">
      <c r="A375" s="99">
        <v>370</v>
      </c>
      <c r="B375" s="100" t="s">
        <v>54</v>
      </c>
      <c r="C375" s="100" t="s">
        <v>436</v>
      </c>
      <c r="D375" s="101">
        <v>5285182.1025999999</v>
      </c>
      <c r="E375" s="101">
        <v>52260.126499999998</v>
      </c>
      <c r="F375" s="59">
        <f t="shared" si="7"/>
        <v>5337442.2291000001</v>
      </c>
      <c r="I375" s="120">
        <v>181457918.85699999</v>
      </c>
      <c r="J375" s="121">
        <f t="shared" si="8"/>
        <v>176172736.75439999</v>
      </c>
    </row>
    <row r="376" spans="1:10" ht="22.95" customHeight="1" x14ac:dyDescent="0.3">
      <c r="A376" s="99">
        <v>371</v>
      </c>
      <c r="B376" s="100" t="s">
        <v>54</v>
      </c>
      <c r="C376" s="100" t="s">
        <v>437</v>
      </c>
      <c r="D376" s="101">
        <v>3600878.0019</v>
      </c>
      <c r="E376" s="101">
        <v>35605.6492</v>
      </c>
      <c r="F376" s="59">
        <f t="shared" si="7"/>
        <v>3636483.6510999999</v>
      </c>
      <c r="I376" s="120">
        <v>123630144.73199999</v>
      </c>
      <c r="J376" s="121">
        <f t="shared" si="8"/>
        <v>120029266.73009999</v>
      </c>
    </row>
    <row r="377" spans="1:10" ht="22.95" customHeight="1" x14ac:dyDescent="0.3">
      <c r="A377" s="99">
        <v>372</v>
      </c>
      <c r="B377" s="100" t="s">
        <v>54</v>
      </c>
      <c r="C377" s="100" t="s">
        <v>438</v>
      </c>
      <c r="D377" s="101">
        <v>3870804.0758000002</v>
      </c>
      <c r="E377" s="101">
        <v>38274.690799999997</v>
      </c>
      <c r="F377" s="59">
        <f t="shared" si="7"/>
        <v>3909078.7666000002</v>
      </c>
      <c r="I377" s="120">
        <v>132897606.6019</v>
      </c>
      <c r="J377" s="121">
        <f t="shared" si="8"/>
        <v>129026802.52609999</v>
      </c>
    </row>
    <row r="378" spans="1:10" ht="22.95" customHeight="1" x14ac:dyDescent="0.3">
      <c r="A378" s="99">
        <v>373</v>
      </c>
      <c r="B378" s="100" t="s">
        <v>54</v>
      </c>
      <c r="C378" s="100" t="s">
        <v>439</v>
      </c>
      <c r="D378" s="101">
        <v>3897914.0909000002</v>
      </c>
      <c r="E378" s="101">
        <v>38542.755899999996</v>
      </c>
      <c r="F378" s="59">
        <f t="shared" si="7"/>
        <v>3936456.8468000004</v>
      </c>
      <c r="I378" s="120">
        <v>133828383.7863</v>
      </c>
      <c r="J378" s="121">
        <f t="shared" si="8"/>
        <v>129930469.6954</v>
      </c>
    </row>
    <row r="379" spans="1:10" ht="22.95" customHeight="1" x14ac:dyDescent="0.3">
      <c r="A379" s="99">
        <v>374</v>
      </c>
      <c r="B379" s="100" t="s">
        <v>54</v>
      </c>
      <c r="C379" s="100" t="s">
        <v>440</v>
      </c>
      <c r="D379" s="101">
        <v>3612827.6485000001</v>
      </c>
      <c r="E379" s="101">
        <v>35723.8079</v>
      </c>
      <c r="F379" s="59">
        <f t="shared" si="7"/>
        <v>3648551.4564</v>
      </c>
      <c r="I379" s="120">
        <v>124040415.9332</v>
      </c>
      <c r="J379" s="121">
        <f t="shared" si="8"/>
        <v>120427588.28470001</v>
      </c>
    </row>
    <row r="380" spans="1:10" ht="22.95" customHeight="1" x14ac:dyDescent="0.3">
      <c r="A380" s="99">
        <v>375</v>
      </c>
      <c r="B380" s="100" t="s">
        <v>54</v>
      </c>
      <c r="C380" s="100" t="s">
        <v>441</v>
      </c>
      <c r="D380" s="101">
        <v>3539429.12</v>
      </c>
      <c r="E380" s="101">
        <v>34998.039799999999</v>
      </c>
      <c r="F380" s="59">
        <f t="shared" si="7"/>
        <v>3574427.1598</v>
      </c>
      <c r="I380" s="120">
        <v>121520399.7868</v>
      </c>
      <c r="J380" s="121">
        <f t="shared" si="8"/>
        <v>117980970.66679999</v>
      </c>
    </row>
    <row r="381" spans="1:10" ht="22.95" customHeight="1" x14ac:dyDescent="0.3">
      <c r="A381" s="99">
        <v>376</v>
      </c>
      <c r="B381" s="100" t="s">
        <v>54</v>
      </c>
      <c r="C381" s="100" t="s">
        <v>442</v>
      </c>
      <c r="D381" s="101">
        <v>3698203.0142000001</v>
      </c>
      <c r="E381" s="101">
        <v>36568.003400000001</v>
      </c>
      <c r="F381" s="59">
        <f t="shared" si="7"/>
        <v>3734771.0175999999</v>
      </c>
      <c r="I381" s="120">
        <v>126971636.82080001</v>
      </c>
      <c r="J381" s="121">
        <f t="shared" si="8"/>
        <v>123273433.8066</v>
      </c>
    </row>
    <row r="382" spans="1:10" ht="22.95" customHeight="1" x14ac:dyDescent="0.3">
      <c r="A382" s="99">
        <v>377</v>
      </c>
      <c r="B382" s="100" t="s">
        <v>54</v>
      </c>
      <c r="C382" s="100" t="s">
        <v>443</v>
      </c>
      <c r="D382" s="101">
        <v>3298813.6839000001</v>
      </c>
      <c r="E382" s="101">
        <v>32618.823199999999</v>
      </c>
      <c r="F382" s="59">
        <f t="shared" si="7"/>
        <v>3331432.5071</v>
      </c>
      <c r="I382" s="120">
        <v>113259269.8127</v>
      </c>
      <c r="J382" s="121">
        <f t="shared" si="8"/>
        <v>109960456.1288</v>
      </c>
    </row>
    <row r="383" spans="1:10" ht="22.95" customHeight="1" x14ac:dyDescent="0.3">
      <c r="A383" s="99">
        <v>378</v>
      </c>
      <c r="B383" s="100" t="s">
        <v>54</v>
      </c>
      <c r="C383" s="100" t="s">
        <v>444</v>
      </c>
      <c r="D383" s="101">
        <v>3281599.6760999998</v>
      </c>
      <c r="E383" s="101">
        <v>32448.6103</v>
      </c>
      <c r="F383" s="59">
        <f t="shared" si="7"/>
        <v>3314048.2863999996</v>
      </c>
      <c r="I383" s="120">
        <v>112668255.54719999</v>
      </c>
      <c r="J383" s="121">
        <f t="shared" si="8"/>
        <v>109386655.87109999</v>
      </c>
    </row>
    <row r="384" spans="1:10" ht="22.95" customHeight="1" x14ac:dyDescent="0.3">
      <c r="A384" s="99">
        <v>379</v>
      </c>
      <c r="B384" s="100" t="s">
        <v>54</v>
      </c>
      <c r="C384" s="100" t="s">
        <v>445</v>
      </c>
      <c r="D384" s="101">
        <v>3546657.3163999999</v>
      </c>
      <c r="E384" s="101">
        <v>35069.512499999997</v>
      </c>
      <c r="F384" s="59">
        <f t="shared" si="7"/>
        <v>3581726.8289000001</v>
      </c>
      <c r="I384" s="120">
        <v>121768567.8626</v>
      </c>
      <c r="J384" s="121">
        <f t="shared" si="8"/>
        <v>118221910.54619999</v>
      </c>
    </row>
    <row r="385" spans="1:10" ht="22.95" customHeight="1" x14ac:dyDescent="0.3">
      <c r="A385" s="99">
        <v>380</v>
      </c>
      <c r="B385" s="100" t="s">
        <v>54</v>
      </c>
      <c r="C385" s="100" t="s">
        <v>446</v>
      </c>
      <c r="D385" s="101">
        <v>4050036.7922</v>
      </c>
      <c r="E385" s="101">
        <v>40046.9522</v>
      </c>
      <c r="F385" s="59">
        <f t="shared" si="7"/>
        <v>4090083.7444000002</v>
      </c>
      <c r="I385" s="120">
        <v>139051263.19769999</v>
      </c>
      <c r="J385" s="121">
        <f t="shared" si="8"/>
        <v>135001226.40549999</v>
      </c>
    </row>
    <row r="386" spans="1:10" ht="22.95" customHeight="1" x14ac:dyDescent="0.3">
      <c r="A386" s="99">
        <v>381</v>
      </c>
      <c r="B386" s="100" t="s">
        <v>54</v>
      </c>
      <c r="C386" s="100" t="s">
        <v>447</v>
      </c>
      <c r="D386" s="101">
        <v>4869244.4995999997</v>
      </c>
      <c r="E386" s="101">
        <v>48147.316099999996</v>
      </c>
      <c r="F386" s="59">
        <f t="shared" si="7"/>
        <v>4917391.8157000002</v>
      </c>
      <c r="I386" s="120">
        <v>167177394.4867</v>
      </c>
      <c r="J386" s="121">
        <f t="shared" si="8"/>
        <v>162308149.98710001</v>
      </c>
    </row>
    <row r="387" spans="1:10" ht="22.95" customHeight="1" x14ac:dyDescent="0.3">
      <c r="A387" s="99">
        <v>382</v>
      </c>
      <c r="B387" s="100" t="s">
        <v>54</v>
      </c>
      <c r="C387" s="100" t="s">
        <v>448</v>
      </c>
      <c r="D387" s="101">
        <v>3347725.8788000001</v>
      </c>
      <c r="E387" s="101">
        <v>33102.4692</v>
      </c>
      <c r="F387" s="59">
        <f t="shared" si="7"/>
        <v>3380828.3480000002</v>
      </c>
      <c r="I387" s="120">
        <v>114938588.5037</v>
      </c>
      <c r="J387" s="121">
        <f t="shared" si="8"/>
        <v>111590862.6249</v>
      </c>
    </row>
    <row r="388" spans="1:10" ht="22.95" customHeight="1" x14ac:dyDescent="0.3">
      <c r="A388" s="99">
        <v>383</v>
      </c>
      <c r="B388" s="100" t="s">
        <v>54</v>
      </c>
      <c r="C388" s="100" t="s">
        <v>449</v>
      </c>
      <c r="D388" s="101">
        <v>3225756.8481999999</v>
      </c>
      <c r="E388" s="101">
        <v>31896.433799999999</v>
      </c>
      <c r="F388" s="59">
        <f t="shared" si="7"/>
        <v>3257653.2819999997</v>
      </c>
      <c r="I388" s="120">
        <v>110750985.123</v>
      </c>
      <c r="J388" s="121">
        <f t="shared" si="8"/>
        <v>107525228.2748</v>
      </c>
    </row>
    <row r="389" spans="1:10" ht="22.95" customHeight="1" x14ac:dyDescent="0.3">
      <c r="A389" s="99">
        <v>384</v>
      </c>
      <c r="B389" s="100" t="s">
        <v>54</v>
      </c>
      <c r="C389" s="100" t="s">
        <v>450</v>
      </c>
      <c r="D389" s="101">
        <v>4699961.0593999997</v>
      </c>
      <c r="E389" s="101">
        <v>46473.433599999997</v>
      </c>
      <c r="F389" s="59">
        <f t="shared" si="7"/>
        <v>4746434.4929999998</v>
      </c>
      <c r="I389" s="120">
        <v>161365329.70570001</v>
      </c>
      <c r="J389" s="121">
        <f t="shared" si="8"/>
        <v>156665368.64630002</v>
      </c>
    </row>
    <row r="390" spans="1:10" ht="22.95" customHeight="1" x14ac:dyDescent="0.3">
      <c r="A390" s="99">
        <v>385</v>
      </c>
      <c r="B390" s="100" t="s">
        <v>54</v>
      </c>
      <c r="C390" s="100" t="s">
        <v>451</v>
      </c>
      <c r="D390" s="101">
        <v>3128006.6880999999</v>
      </c>
      <c r="E390" s="101">
        <v>30929.875599999999</v>
      </c>
      <c r="F390" s="59">
        <f t="shared" si="7"/>
        <v>3158936.5636999998</v>
      </c>
      <c r="I390" s="120">
        <v>107394896.29009999</v>
      </c>
      <c r="J390" s="121">
        <f t="shared" si="8"/>
        <v>104266889.602</v>
      </c>
    </row>
    <row r="391" spans="1:10" ht="22.95" customHeight="1" x14ac:dyDescent="0.3">
      <c r="A391" s="99">
        <v>386</v>
      </c>
      <c r="B391" s="100" t="s">
        <v>54</v>
      </c>
      <c r="C391" s="100" t="s">
        <v>452</v>
      </c>
      <c r="D391" s="101">
        <v>3156799.5093</v>
      </c>
      <c r="E391" s="101">
        <v>31214.580399999999</v>
      </c>
      <c r="F391" s="59">
        <f t="shared" ref="F391:F454" si="9">SUM(D391:E391)</f>
        <v>3188014.0896999999</v>
      </c>
      <c r="I391" s="120">
        <v>108383449.8197</v>
      </c>
      <c r="J391" s="121">
        <f t="shared" si="8"/>
        <v>105226650.31040001</v>
      </c>
    </row>
    <row r="392" spans="1:10" ht="22.95" customHeight="1" x14ac:dyDescent="0.3">
      <c r="A392" s="99">
        <v>387</v>
      </c>
      <c r="B392" s="100" t="s">
        <v>54</v>
      </c>
      <c r="C392" s="100" t="s">
        <v>453</v>
      </c>
      <c r="D392" s="101">
        <v>4072651.1976000001</v>
      </c>
      <c r="E392" s="101">
        <v>40270.5645</v>
      </c>
      <c r="F392" s="59">
        <f t="shared" si="9"/>
        <v>4112921.7620999999</v>
      </c>
      <c r="I392" s="120">
        <v>139827691.1182</v>
      </c>
      <c r="J392" s="121">
        <f t="shared" si="8"/>
        <v>135755039.9206</v>
      </c>
    </row>
    <row r="393" spans="1:10" ht="22.95" customHeight="1" x14ac:dyDescent="0.3">
      <c r="A393" s="99">
        <v>388</v>
      </c>
      <c r="B393" s="100" t="s">
        <v>54</v>
      </c>
      <c r="C393" s="100" t="s">
        <v>454</v>
      </c>
      <c r="D393" s="101">
        <v>4161346.4682</v>
      </c>
      <c r="E393" s="101">
        <v>41147.587500000001</v>
      </c>
      <c r="F393" s="59">
        <f t="shared" si="9"/>
        <v>4202494.0557000004</v>
      </c>
      <c r="I393" s="120">
        <v>142872895.40700001</v>
      </c>
      <c r="J393" s="121">
        <f t="shared" si="8"/>
        <v>138711548.93880001</v>
      </c>
    </row>
    <row r="394" spans="1:10" ht="22.95" customHeight="1" x14ac:dyDescent="0.3">
      <c r="A394" s="99">
        <v>389</v>
      </c>
      <c r="B394" s="100" t="s">
        <v>54</v>
      </c>
      <c r="C394" s="100" t="s">
        <v>455</v>
      </c>
      <c r="D394" s="101">
        <v>3191002.9728000001</v>
      </c>
      <c r="E394" s="101">
        <v>31552.785800000001</v>
      </c>
      <c r="F394" s="59">
        <f t="shared" si="9"/>
        <v>3222555.7586000003</v>
      </c>
      <c r="I394" s="120">
        <v>109557768.73270001</v>
      </c>
      <c r="J394" s="121">
        <f t="shared" si="8"/>
        <v>106366765.7599</v>
      </c>
    </row>
    <row r="395" spans="1:10" ht="22.95" customHeight="1" x14ac:dyDescent="0.3">
      <c r="A395" s="99">
        <v>390</v>
      </c>
      <c r="B395" s="100" t="s">
        <v>54</v>
      </c>
      <c r="C395" s="100" t="s">
        <v>456</v>
      </c>
      <c r="D395" s="101">
        <v>3125056.7406000001</v>
      </c>
      <c r="E395" s="101">
        <v>30900.706399999999</v>
      </c>
      <c r="F395" s="59">
        <f t="shared" si="9"/>
        <v>3155957.4470000002</v>
      </c>
      <c r="I395" s="120">
        <v>107293614.76180001</v>
      </c>
      <c r="J395" s="121">
        <f t="shared" si="8"/>
        <v>104168558.0212</v>
      </c>
    </row>
    <row r="396" spans="1:10" ht="22.95" customHeight="1" x14ac:dyDescent="0.3">
      <c r="A396" s="99">
        <v>391</v>
      </c>
      <c r="B396" s="100" t="s">
        <v>54</v>
      </c>
      <c r="C396" s="100" t="s">
        <v>457</v>
      </c>
      <c r="D396" s="101">
        <v>3127885.6123000002</v>
      </c>
      <c r="E396" s="101">
        <v>30928.678400000001</v>
      </c>
      <c r="F396" s="59">
        <f t="shared" si="9"/>
        <v>3158814.2907000002</v>
      </c>
      <c r="I396" s="120">
        <v>107390739.3546</v>
      </c>
      <c r="J396" s="121">
        <f t="shared" si="8"/>
        <v>104262853.7423</v>
      </c>
    </row>
    <row r="397" spans="1:10" ht="22.95" customHeight="1" x14ac:dyDescent="0.3">
      <c r="A397" s="99">
        <v>392</v>
      </c>
      <c r="B397" s="100" t="s">
        <v>54</v>
      </c>
      <c r="C397" s="100" t="s">
        <v>458</v>
      </c>
      <c r="D397" s="101">
        <v>3707063.5273000002</v>
      </c>
      <c r="E397" s="101">
        <v>36655.616600000001</v>
      </c>
      <c r="F397" s="59">
        <f t="shared" si="9"/>
        <v>3743719.1439</v>
      </c>
      <c r="I397" s="120">
        <v>127275847.77159999</v>
      </c>
      <c r="J397" s="121">
        <f t="shared" si="8"/>
        <v>123568784.24429999</v>
      </c>
    </row>
    <row r="398" spans="1:10" ht="22.95" customHeight="1" x14ac:dyDescent="0.3">
      <c r="A398" s="99">
        <v>393</v>
      </c>
      <c r="B398" s="100" t="s">
        <v>54</v>
      </c>
      <c r="C398" s="100" t="s">
        <v>459</v>
      </c>
      <c r="D398" s="101">
        <v>3736063.8026000001</v>
      </c>
      <c r="E398" s="101">
        <v>36942.3727</v>
      </c>
      <c r="F398" s="59">
        <f t="shared" si="9"/>
        <v>3773006.1753000002</v>
      </c>
      <c r="I398" s="120">
        <v>128271523.89030001</v>
      </c>
      <c r="J398" s="121">
        <f t="shared" si="8"/>
        <v>124535460.08770001</v>
      </c>
    </row>
    <row r="399" spans="1:10" ht="22.95" customHeight="1" x14ac:dyDescent="0.3">
      <c r="A399" s="99">
        <v>394</v>
      </c>
      <c r="B399" s="100" t="s">
        <v>54</v>
      </c>
      <c r="C399" s="100" t="s">
        <v>60</v>
      </c>
      <c r="D399" s="101">
        <v>6459555.3039999995</v>
      </c>
      <c r="E399" s="101">
        <v>63872.383300000001</v>
      </c>
      <c r="F399" s="59">
        <f t="shared" si="9"/>
        <v>6523427.6872999994</v>
      </c>
      <c r="I399" s="120">
        <v>221778065.4373</v>
      </c>
      <c r="J399" s="121">
        <f t="shared" si="8"/>
        <v>215318510.13330001</v>
      </c>
    </row>
    <row r="400" spans="1:10" ht="22.95" customHeight="1" x14ac:dyDescent="0.3">
      <c r="A400" s="99">
        <v>395</v>
      </c>
      <c r="B400" s="100" t="s">
        <v>54</v>
      </c>
      <c r="C400" s="100" t="s">
        <v>460</v>
      </c>
      <c r="D400" s="101">
        <v>3235448.6235000002</v>
      </c>
      <c r="E400" s="101">
        <v>31992.266500000002</v>
      </c>
      <c r="F400" s="59">
        <f t="shared" si="9"/>
        <v>3267440.89</v>
      </c>
      <c r="I400" s="120">
        <v>111083736.07449999</v>
      </c>
      <c r="J400" s="121">
        <f t="shared" si="8"/>
        <v>107848287.45099999</v>
      </c>
    </row>
    <row r="401" spans="1:10" ht="22.95" customHeight="1" x14ac:dyDescent="0.3">
      <c r="A401" s="99">
        <v>396</v>
      </c>
      <c r="B401" s="100" t="s">
        <v>54</v>
      </c>
      <c r="C401" s="100" t="s">
        <v>461</v>
      </c>
      <c r="D401" s="101">
        <v>3202029.8306999998</v>
      </c>
      <c r="E401" s="101">
        <v>31661.819899999999</v>
      </c>
      <c r="F401" s="59">
        <f t="shared" si="9"/>
        <v>3233691.6505999998</v>
      </c>
      <c r="I401" s="120">
        <v>109936357.5202</v>
      </c>
      <c r="J401" s="121">
        <f t="shared" si="8"/>
        <v>106734327.6895</v>
      </c>
    </row>
    <row r="402" spans="1:10" ht="22.95" customHeight="1" x14ac:dyDescent="0.3">
      <c r="A402" s="99">
        <v>397</v>
      </c>
      <c r="B402" s="100" t="s">
        <v>54</v>
      </c>
      <c r="C402" s="100" t="s">
        <v>462</v>
      </c>
      <c r="D402" s="101">
        <v>3832910.8050000002</v>
      </c>
      <c r="E402" s="101">
        <v>37900.0003</v>
      </c>
      <c r="F402" s="59">
        <f t="shared" si="9"/>
        <v>3870810.8053000001</v>
      </c>
      <c r="I402" s="120">
        <v>131596604.30419999</v>
      </c>
      <c r="J402" s="121">
        <f t="shared" si="8"/>
        <v>127763693.49919999</v>
      </c>
    </row>
    <row r="403" spans="1:10" ht="22.95" customHeight="1" x14ac:dyDescent="0.3">
      <c r="A403" s="99">
        <v>398</v>
      </c>
      <c r="B403" s="100" t="s">
        <v>54</v>
      </c>
      <c r="C403" s="100" t="s">
        <v>463</v>
      </c>
      <c r="D403" s="101">
        <v>3162520.8527000002</v>
      </c>
      <c r="E403" s="101">
        <v>31271.153300000002</v>
      </c>
      <c r="F403" s="59">
        <f t="shared" si="9"/>
        <v>3193792.0060000001</v>
      </c>
      <c r="I403" s="120">
        <v>108579882.6094</v>
      </c>
      <c r="J403" s="121">
        <f t="shared" si="8"/>
        <v>105417361.75670001</v>
      </c>
    </row>
    <row r="404" spans="1:10" ht="22.95" customHeight="1" x14ac:dyDescent="0.3">
      <c r="A404" s="99">
        <v>399</v>
      </c>
      <c r="B404" s="100" t="s">
        <v>54</v>
      </c>
      <c r="C404" s="100" t="s">
        <v>464</v>
      </c>
      <c r="D404" s="101">
        <v>4002748.2625000002</v>
      </c>
      <c r="E404" s="101">
        <v>39579.360999999997</v>
      </c>
      <c r="F404" s="59">
        <f t="shared" si="9"/>
        <v>4042327.6235000002</v>
      </c>
      <c r="I404" s="120">
        <v>137427690.3466</v>
      </c>
      <c r="J404" s="121">
        <f t="shared" si="8"/>
        <v>133424942.08409999</v>
      </c>
    </row>
    <row r="405" spans="1:10" ht="22.95" customHeight="1" x14ac:dyDescent="0.3">
      <c r="A405" s="99">
        <v>400</v>
      </c>
      <c r="B405" s="100" t="s">
        <v>54</v>
      </c>
      <c r="C405" s="100" t="s">
        <v>465</v>
      </c>
      <c r="D405" s="101">
        <v>3515054.6636000001</v>
      </c>
      <c r="E405" s="101">
        <v>34757.023999999998</v>
      </c>
      <c r="F405" s="59">
        <f t="shared" si="9"/>
        <v>3549811.6876000003</v>
      </c>
      <c r="I405" s="120">
        <v>120683543.449</v>
      </c>
      <c r="J405" s="121">
        <f t="shared" si="8"/>
        <v>117168488.7854</v>
      </c>
    </row>
    <row r="406" spans="1:10" ht="22.95" customHeight="1" x14ac:dyDescent="0.3">
      <c r="A406" s="99">
        <v>401</v>
      </c>
      <c r="B406" s="100" t="s">
        <v>54</v>
      </c>
      <c r="C406" s="100" t="s">
        <v>466</v>
      </c>
      <c r="D406" s="101">
        <v>3655142.36</v>
      </c>
      <c r="E406" s="101">
        <v>36142.217700000001</v>
      </c>
      <c r="F406" s="59">
        <f t="shared" si="9"/>
        <v>3691284.5776999998</v>
      </c>
      <c r="I406" s="120">
        <v>125493221.02599999</v>
      </c>
      <c r="J406" s="121">
        <f t="shared" si="8"/>
        <v>121838078.66599999</v>
      </c>
    </row>
    <row r="407" spans="1:10" ht="22.95" customHeight="1" x14ac:dyDescent="0.3">
      <c r="A407" s="99">
        <v>402</v>
      </c>
      <c r="B407" s="100" t="s">
        <v>54</v>
      </c>
      <c r="C407" s="100" t="s">
        <v>467</v>
      </c>
      <c r="D407" s="101">
        <v>2877523.6948000002</v>
      </c>
      <c r="E407" s="101">
        <v>28453.088199999998</v>
      </c>
      <c r="F407" s="59">
        <f t="shared" si="9"/>
        <v>2905976.7830000003</v>
      </c>
      <c r="I407" s="120">
        <v>98794980.188099995</v>
      </c>
      <c r="J407" s="121">
        <f t="shared" si="8"/>
        <v>95917456.493299991</v>
      </c>
    </row>
    <row r="408" spans="1:10" ht="22.95" customHeight="1" x14ac:dyDescent="0.3">
      <c r="A408" s="99">
        <v>403</v>
      </c>
      <c r="B408" s="100" t="s">
        <v>54</v>
      </c>
      <c r="C408" s="100" t="s">
        <v>468</v>
      </c>
      <c r="D408" s="101">
        <v>3172572.0630000001</v>
      </c>
      <c r="E408" s="101">
        <v>31370.540099999998</v>
      </c>
      <c r="F408" s="59">
        <f t="shared" si="9"/>
        <v>3203942.6030999999</v>
      </c>
      <c r="I408" s="120">
        <v>108924974.16140001</v>
      </c>
      <c r="J408" s="121">
        <f t="shared" si="8"/>
        <v>105752402.09840001</v>
      </c>
    </row>
    <row r="409" spans="1:10" ht="22.95" customHeight="1" x14ac:dyDescent="0.3">
      <c r="A409" s="99">
        <v>404</v>
      </c>
      <c r="B409" s="100" t="s">
        <v>54</v>
      </c>
      <c r="C409" s="100" t="s">
        <v>469</v>
      </c>
      <c r="D409" s="101">
        <v>3911894.0247999998</v>
      </c>
      <c r="E409" s="101">
        <v>38680.990100000003</v>
      </c>
      <c r="F409" s="59">
        <f t="shared" si="9"/>
        <v>3950575.0148999998</v>
      </c>
      <c r="I409" s="120">
        <v>134308361.51719999</v>
      </c>
      <c r="J409" s="121">
        <f t="shared" si="8"/>
        <v>130396467.49239999</v>
      </c>
    </row>
    <row r="410" spans="1:10" ht="22.95" customHeight="1" x14ac:dyDescent="0.3">
      <c r="A410" s="99">
        <v>405</v>
      </c>
      <c r="B410" s="100" t="s">
        <v>54</v>
      </c>
      <c r="C410" s="100" t="s">
        <v>470</v>
      </c>
      <c r="D410" s="101">
        <v>4573675.7388000004</v>
      </c>
      <c r="E410" s="101">
        <v>45224.718500000003</v>
      </c>
      <c r="F410" s="59">
        <f t="shared" si="9"/>
        <v>4618900.4573000008</v>
      </c>
      <c r="I410" s="120">
        <v>157029533.699</v>
      </c>
      <c r="J410" s="121">
        <f t="shared" si="8"/>
        <v>152455857.96020001</v>
      </c>
    </row>
    <row r="411" spans="1:10" ht="22.95" customHeight="1" x14ac:dyDescent="0.3">
      <c r="A411" s="99">
        <v>406</v>
      </c>
      <c r="B411" s="100" t="s">
        <v>54</v>
      </c>
      <c r="C411" s="100" t="s">
        <v>471</v>
      </c>
      <c r="D411" s="101">
        <v>2984789.8047000002</v>
      </c>
      <c r="E411" s="101">
        <v>29513.740399999999</v>
      </c>
      <c r="F411" s="59">
        <f t="shared" si="9"/>
        <v>3014303.5451000002</v>
      </c>
      <c r="I411" s="120">
        <v>102477783.2959</v>
      </c>
      <c r="J411" s="121">
        <f t="shared" si="8"/>
        <v>99492993.4912</v>
      </c>
    </row>
    <row r="412" spans="1:10" ht="22.95" customHeight="1" x14ac:dyDescent="0.3">
      <c r="A412" s="99">
        <v>407</v>
      </c>
      <c r="B412" s="100" t="s">
        <v>54</v>
      </c>
      <c r="C412" s="100" t="s">
        <v>472</v>
      </c>
      <c r="D412" s="101">
        <v>3509697.3168000001</v>
      </c>
      <c r="E412" s="101">
        <v>34704.050300000003</v>
      </c>
      <c r="F412" s="59">
        <f t="shared" si="9"/>
        <v>3544401.3671000004</v>
      </c>
      <c r="I412" s="120">
        <v>120499607.8756</v>
      </c>
      <c r="J412" s="121">
        <f t="shared" si="8"/>
        <v>116989910.5588</v>
      </c>
    </row>
    <row r="413" spans="1:10" ht="22.95" customHeight="1" x14ac:dyDescent="0.3">
      <c r="A413" s="99">
        <v>408</v>
      </c>
      <c r="B413" s="100" t="s">
        <v>55</v>
      </c>
      <c r="C413" s="100" t="s">
        <v>473</v>
      </c>
      <c r="D413" s="101">
        <v>3566366.0646000002</v>
      </c>
      <c r="E413" s="101">
        <v>35264.393600000003</v>
      </c>
      <c r="F413" s="59">
        <f t="shared" si="9"/>
        <v>3601630.4582000002</v>
      </c>
      <c r="I413" s="120">
        <v>122445234.88590001</v>
      </c>
      <c r="J413" s="121">
        <f t="shared" si="8"/>
        <v>118878868.8213</v>
      </c>
    </row>
    <row r="414" spans="1:10" ht="22.95" customHeight="1" x14ac:dyDescent="0.3">
      <c r="A414" s="99">
        <v>409</v>
      </c>
      <c r="B414" s="100" t="s">
        <v>55</v>
      </c>
      <c r="C414" s="100" t="s">
        <v>474</v>
      </c>
      <c r="D414" s="101">
        <v>3674931.1452000001</v>
      </c>
      <c r="E414" s="101">
        <v>36337.890099999997</v>
      </c>
      <c r="F414" s="59">
        <f t="shared" si="9"/>
        <v>3711269.0353000001</v>
      </c>
      <c r="I414" s="120">
        <v>126172635.98649999</v>
      </c>
      <c r="J414" s="121">
        <f t="shared" si="8"/>
        <v>122497704.8413</v>
      </c>
    </row>
    <row r="415" spans="1:10" ht="22.95" customHeight="1" x14ac:dyDescent="0.3">
      <c r="A415" s="99">
        <v>410</v>
      </c>
      <c r="B415" s="100" t="s">
        <v>55</v>
      </c>
      <c r="C415" s="100" t="s">
        <v>475</v>
      </c>
      <c r="D415" s="101">
        <v>3997977.9057999998</v>
      </c>
      <c r="E415" s="101">
        <v>39532.191500000001</v>
      </c>
      <c r="F415" s="59">
        <f t="shared" si="9"/>
        <v>4037510.0973</v>
      </c>
      <c r="I415" s="120">
        <v>137263908.0984</v>
      </c>
      <c r="J415" s="121">
        <f t="shared" si="8"/>
        <v>133265930.1926</v>
      </c>
    </row>
    <row r="416" spans="1:10" ht="22.95" customHeight="1" x14ac:dyDescent="0.3">
      <c r="A416" s="99">
        <v>411</v>
      </c>
      <c r="B416" s="100" t="s">
        <v>55</v>
      </c>
      <c r="C416" s="100" t="s">
        <v>476</v>
      </c>
      <c r="D416" s="101">
        <v>3748501.8975</v>
      </c>
      <c r="E416" s="101">
        <v>37065.361100000002</v>
      </c>
      <c r="F416" s="59">
        <f t="shared" si="9"/>
        <v>3785567.2585999998</v>
      </c>
      <c r="I416" s="120">
        <v>128698565.1489</v>
      </c>
      <c r="J416" s="121">
        <f t="shared" si="8"/>
        <v>124950063.25140001</v>
      </c>
    </row>
    <row r="417" spans="1:10" ht="22.95" customHeight="1" x14ac:dyDescent="0.3">
      <c r="A417" s="99">
        <v>412</v>
      </c>
      <c r="B417" s="100" t="s">
        <v>55</v>
      </c>
      <c r="C417" s="100" t="s">
        <v>477</v>
      </c>
      <c r="D417" s="101">
        <v>3505667.1850999999</v>
      </c>
      <c r="E417" s="101">
        <v>34664.200199999999</v>
      </c>
      <c r="F417" s="59">
        <f t="shared" si="9"/>
        <v>3540331.3852999997</v>
      </c>
      <c r="I417" s="120">
        <v>120361240.0201</v>
      </c>
      <c r="J417" s="121">
        <f t="shared" si="8"/>
        <v>116855572.83499999</v>
      </c>
    </row>
    <row r="418" spans="1:10" ht="22.95" customHeight="1" x14ac:dyDescent="0.3">
      <c r="A418" s="99">
        <v>413</v>
      </c>
      <c r="B418" s="100" t="s">
        <v>55</v>
      </c>
      <c r="C418" s="100" t="s">
        <v>478</v>
      </c>
      <c r="D418" s="101">
        <v>3279147.5276000001</v>
      </c>
      <c r="E418" s="101">
        <v>32424.363300000001</v>
      </c>
      <c r="F418" s="59">
        <f t="shared" si="9"/>
        <v>3311571.8909</v>
      </c>
      <c r="I418" s="120">
        <v>112584065.1125</v>
      </c>
      <c r="J418" s="121">
        <f t="shared" si="8"/>
        <v>109304917.58489999</v>
      </c>
    </row>
    <row r="419" spans="1:10" ht="22.95" customHeight="1" x14ac:dyDescent="0.3">
      <c r="A419" s="99">
        <v>414</v>
      </c>
      <c r="B419" s="100" t="s">
        <v>55</v>
      </c>
      <c r="C419" s="100" t="s">
        <v>479</v>
      </c>
      <c r="D419" s="101">
        <v>3289878.6441000002</v>
      </c>
      <c r="E419" s="101">
        <v>32530.473099999999</v>
      </c>
      <c r="F419" s="59">
        <f t="shared" si="9"/>
        <v>3322409.1172000002</v>
      </c>
      <c r="I419" s="120">
        <v>112952500.1155</v>
      </c>
      <c r="J419" s="121">
        <f t="shared" si="8"/>
        <v>109662621.47140001</v>
      </c>
    </row>
    <row r="420" spans="1:10" ht="22.95" customHeight="1" x14ac:dyDescent="0.3">
      <c r="A420" s="99">
        <v>415</v>
      </c>
      <c r="B420" s="100" t="s">
        <v>55</v>
      </c>
      <c r="C420" s="100" t="s">
        <v>480</v>
      </c>
      <c r="D420" s="101">
        <v>3522472.5976999998</v>
      </c>
      <c r="E420" s="101">
        <v>34830.372900000002</v>
      </c>
      <c r="F420" s="59">
        <f t="shared" si="9"/>
        <v>3557302.9705999997</v>
      </c>
      <c r="I420" s="120">
        <v>120938225.8545</v>
      </c>
      <c r="J420" s="121">
        <f t="shared" si="8"/>
        <v>117415753.2568</v>
      </c>
    </row>
    <row r="421" spans="1:10" ht="22.95" customHeight="1" x14ac:dyDescent="0.3">
      <c r="A421" s="99">
        <v>416</v>
      </c>
      <c r="B421" s="100" t="s">
        <v>55</v>
      </c>
      <c r="C421" s="100" t="s">
        <v>481</v>
      </c>
      <c r="D421" s="101">
        <v>3303911.8215000001</v>
      </c>
      <c r="E421" s="101">
        <v>32669.233800000002</v>
      </c>
      <c r="F421" s="59">
        <f t="shared" si="9"/>
        <v>3336581.0553000001</v>
      </c>
      <c r="I421" s="120">
        <v>113434305.87190001</v>
      </c>
      <c r="J421" s="121">
        <f t="shared" ref="J421:J484" si="10">I421-D421</f>
        <v>110130394.0504</v>
      </c>
    </row>
    <row r="422" spans="1:10" ht="22.95" customHeight="1" x14ac:dyDescent="0.3">
      <c r="A422" s="99">
        <v>417</v>
      </c>
      <c r="B422" s="100" t="s">
        <v>55</v>
      </c>
      <c r="C422" s="100" t="s">
        <v>482</v>
      </c>
      <c r="D422" s="101">
        <v>3983505.1715000002</v>
      </c>
      <c r="E422" s="101">
        <v>39389.0844</v>
      </c>
      <c r="F422" s="59">
        <f t="shared" si="9"/>
        <v>4022894.2559000002</v>
      </c>
      <c r="I422" s="120">
        <v>136767010.88749999</v>
      </c>
      <c r="J422" s="121">
        <f t="shared" si="10"/>
        <v>132783505.71599999</v>
      </c>
    </row>
    <row r="423" spans="1:10" ht="22.95" customHeight="1" x14ac:dyDescent="0.3">
      <c r="A423" s="99">
        <v>418</v>
      </c>
      <c r="B423" s="100" t="s">
        <v>55</v>
      </c>
      <c r="C423" s="100" t="s">
        <v>483</v>
      </c>
      <c r="D423" s="101">
        <v>3287654.9626000002</v>
      </c>
      <c r="E423" s="101">
        <v>32508.485199999999</v>
      </c>
      <c r="F423" s="59">
        <f t="shared" si="9"/>
        <v>3320163.4478000002</v>
      </c>
      <c r="I423" s="120">
        <v>112876153.71619999</v>
      </c>
      <c r="J423" s="121">
        <f t="shared" si="10"/>
        <v>109588498.7536</v>
      </c>
    </row>
    <row r="424" spans="1:10" ht="22.95" customHeight="1" x14ac:dyDescent="0.3">
      <c r="A424" s="99">
        <v>419</v>
      </c>
      <c r="B424" s="100" t="s">
        <v>55</v>
      </c>
      <c r="C424" s="100" t="s">
        <v>484</v>
      </c>
      <c r="D424" s="101">
        <v>3651506.0984999998</v>
      </c>
      <c r="E424" s="101">
        <v>36106.262199999997</v>
      </c>
      <c r="F424" s="59">
        <f t="shared" si="9"/>
        <v>3687612.3607000001</v>
      </c>
      <c r="I424" s="120">
        <v>125368376.0495</v>
      </c>
      <c r="J424" s="121">
        <f t="shared" si="10"/>
        <v>121716869.95100001</v>
      </c>
    </row>
    <row r="425" spans="1:10" ht="22.95" customHeight="1" x14ac:dyDescent="0.3">
      <c r="A425" s="99">
        <v>420</v>
      </c>
      <c r="B425" s="100" t="s">
        <v>55</v>
      </c>
      <c r="C425" s="100" t="s">
        <v>485</v>
      </c>
      <c r="D425" s="101">
        <v>3979313.8391</v>
      </c>
      <c r="E425" s="101">
        <v>39347.640399999997</v>
      </c>
      <c r="F425" s="59">
        <f t="shared" si="9"/>
        <v>4018661.4794999999</v>
      </c>
      <c r="I425" s="120">
        <v>136623108.47389999</v>
      </c>
      <c r="J425" s="121">
        <f t="shared" si="10"/>
        <v>132643794.63479999</v>
      </c>
    </row>
    <row r="426" spans="1:10" ht="22.95" customHeight="1" x14ac:dyDescent="0.3">
      <c r="A426" s="99">
        <v>421</v>
      </c>
      <c r="B426" s="100" t="s">
        <v>55</v>
      </c>
      <c r="C426" s="100" t="s">
        <v>486</v>
      </c>
      <c r="D426" s="101">
        <v>3970009.3824</v>
      </c>
      <c r="E426" s="101">
        <v>39255.637499999997</v>
      </c>
      <c r="F426" s="59">
        <f t="shared" si="9"/>
        <v>4009265.0199000002</v>
      </c>
      <c r="I426" s="120">
        <v>136303655.46290001</v>
      </c>
      <c r="J426" s="121">
        <f t="shared" si="10"/>
        <v>132333646.08050001</v>
      </c>
    </row>
    <row r="427" spans="1:10" ht="22.95" customHeight="1" x14ac:dyDescent="0.3">
      <c r="A427" s="99">
        <v>422</v>
      </c>
      <c r="B427" s="100" t="s">
        <v>55</v>
      </c>
      <c r="C427" s="100" t="s">
        <v>487</v>
      </c>
      <c r="D427" s="101">
        <v>3466832.1003</v>
      </c>
      <c r="E427" s="101">
        <v>34280.197099999998</v>
      </c>
      <c r="F427" s="59">
        <f t="shared" si="9"/>
        <v>3501112.2974</v>
      </c>
      <c r="I427" s="120">
        <v>119027902.1118</v>
      </c>
      <c r="J427" s="121">
        <f t="shared" si="10"/>
        <v>115561070.0115</v>
      </c>
    </row>
    <row r="428" spans="1:10" ht="22.95" customHeight="1" x14ac:dyDescent="0.3">
      <c r="A428" s="99">
        <v>423</v>
      </c>
      <c r="B428" s="100" t="s">
        <v>55</v>
      </c>
      <c r="C428" s="100" t="s">
        <v>488</v>
      </c>
      <c r="D428" s="101">
        <v>3905647.4210000001</v>
      </c>
      <c r="E428" s="101">
        <v>38619.223400000003</v>
      </c>
      <c r="F428" s="59">
        <f t="shared" si="9"/>
        <v>3944266.6444000001</v>
      </c>
      <c r="I428" s="120">
        <v>134093894.789</v>
      </c>
      <c r="J428" s="121">
        <f t="shared" si="10"/>
        <v>130188247.368</v>
      </c>
    </row>
    <row r="429" spans="1:10" ht="22.95" customHeight="1" x14ac:dyDescent="0.3">
      <c r="A429" s="99">
        <v>424</v>
      </c>
      <c r="B429" s="100" t="s">
        <v>55</v>
      </c>
      <c r="C429" s="100" t="s">
        <v>489</v>
      </c>
      <c r="D429" s="101">
        <v>4031745.8435999998</v>
      </c>
      <c r="E429" s="101">
        <v>39866.090499999998</v>
      </c>
      <c r="F429" s="59">
        <f t="shared" si="9"/>
        <v>4071611.9340999997</v>
      </c>
      <c r="I429" s="120">
        <v>138423273.96360001</v>
      </c>
      <c r="J429" s="121">
        <f t="shared" si="10"/>
        <v>134391528.12</v>
      </c>
    </row>
    <row r="430" spans="1:10" ht="22.95" customHeight="1" x14ac:dyDescent="0.3">
      <c r="A430" s="99">
        <v>425</v>
      </c>
      <c r="B430" s="100" t="s">
        <v>55</v>
      </c>
      <c r="C430" s="100" t="s">
        <v>490</v>
      </c>
      <c r="D430" s="101">
        <v>3859489.2371</v>
      </c>
      <c r="E430" s="101">
        <v>38162.809099999999</v>
      </c>
      <c r="F430" s="59">
        <f t="shared" si="9"/>
        <v>3897652.0462000002</v>
      </c>
      <c r="I430" s="120">
        <v>132509130.47229999</v>
      </c>
      <c r="J430" s="121">
        <f t="shared" si="10"/>
        <v>128649641.23519999</v>
      </c>
    </row>
    <row r="431" spans="1:10" ht="22.95" customHeight="1" x14ac:dyDescent="0.3">
      <c r="A431" s="99">
        <v>426</v>
      </c>
      <c r="B431" s="100" t="s">
        <v>55</v>
      </c>
      <c r="C431" s="100" t="s">
        <v>491</v>
      </c>
      <c r="D431" s="101">
        <v>4232370.1616000002</v>
      </c>
      <c r="E431" s="101">
        <v>41849.873</v>
      </c>
      <c r="F431" s="59">
        <f t="shared" si="9"/>
        <v>4274220.0345999999</v>
      </c>
      <c r="I431" s="120">
        <v>145311375.54730001</v>
      </c>
      <c r="J431" s="121">
        <f t="shared" si="10"/>
        <v>141079005.38570002</v>
      </c>
    </row>
    <row r="432" spans="1:10" ht="22.95" customHeight="1" x14ac:dyDescent="0.3">
      <c r="A432" s="99">
        <v>427</v>
      </c>
      <c r="B432" s="100" t="s">
        <v>55</v>
      </c>
      <c r="C432" s="100" t="s">
        <v>492</v>
      </c>
      <c r="D432" s="101">
        <v>3370331.5543</v>
      </c>
      <c r="E432" s="101">
        <v>33325.995199999998</v>
      </c>
      <c r="F432" s="59">
        <f t="shared" si="9"/>
        <v>3403657.5494999997</v>
      </c>
      <c r="I432" s="120">
        <v>115714716.69750001</v>
      </c>
      <c r="J432" s="121">
        <f t="shared" si="10"/>
        <v>112344385.14320001</v>
      </c>
    </row>
    <row r="433" spans="1:10" ht="22.95" customHeight="1" x14ac:dyDescent="0.3">
      <c r="A433" s="99">
        <v>428</v>
      </c>
      <c r="B433" s="100" t="s">
        <v>55</v>
      </c>
      <c r="C433" s="100" t="s">
        <v>55</v>
      </c>
      <c r="D433" s="101">
        <v>4641837.2882000003</v>
      </c>
      <c r="E433" s="101">
        <v>45898.703000000001</v>
      </c>
      <c r="F433" s="59">
        <f t="shared" si="9"/>
        <v>4687735.9912</v>
      </c>
      <c r="I433" s="120">
        <v>159369746.89309999</v>
      </c>
      <c r="J433" s="121">
        <f t="shared" si="10"/>
        <v>154727909.6049</v>
      </c>
    </row>
    <row r="434" spans="1:10" ht="22.95" customHeight="1" x14ac:dyDescent="0.3">
      <c r="A434" s="99">
        <v>429</v>
      </c>
      <c r="B434" s="100" t="s">
        <v>55</v>
      </c>
      <c r="C434" s="100" t="s">
        <v>493</v>
      </c>
      <c r="D434" s="101">
        <v>3266196.2316000001</v>
      </c>
      <c r="E434" s="101">
        <v>32296.300299999999</v>
      </c>
      <c r="F434" s="59">
        <f t="shared" si="9"/>
        <v>3298492.5318999998</v>
      </c>
      <c r="I434" s="120">
        <v>112139403.9499</v>
      </c>
      <c r="J434" s="121">
        <f t="shared" si="10"/>
        <v>108873207.7183</v>
      </c>
    </row>
    <row r="435" spans="1:10" ht="22.95" customHeight="1" x14ac:dyDescent="0.3">
      <c r="A435" s="99">
        <v>430</v>
      </c>
      <c r="B435" s="100" t="s">
        <v>55</v>
      </c>
      <c r="C435" s="100" t="s">
        <v>494</v>
      </c>
      <c r="D435" s="101">
        <v>3085689.6096999999</v>
      </c>
      <c r="E435" s="101">
        <v>30511.4424</v>
      </c>
      <c r="F435" s="59">
        <f t="shared" si="9"/>
        <v>3116201.0521</v>
      </c>
      <c r="I435" s="120">
        <v>105942009.9314</v>
      </c>
      <c r="J435" s="121">
        <f t="shared" si="10"/>
        <v>102856320.32170001</v>
      </c>
    </row>
    <row r="436" spans="1:10" ht="22.95" customHeight="1" x14ac:dyDescent="0.3">
      <c r="A436" s="99">
        <v>431</v>
      </c>
      <c r="B436" s="100" t="s">
        <v>55</v>
      </c>
      <c r="C436" s="100" t="s">
        <v>495</v>
      </c>
      <c r="D436" s="101">
        <v>3753695.1590999998</v>
      </c>
      <c r="E436" s="101">
        <v>37116.712399999997</v>
      </c>
      <c r="F436" s="59">
        <f t="shared" si="9"/>
        <v>3790811.8714999999</v>
      </c>
      <c r="I436" s="120">
        <v>128876867.12890001</v>
      </c>
      <c r="J436" s="121">
        <f t="shared" si="10"/>
        <v>125123171.96980001</v>
      </c>
    </row>
    <row r="437" spans="1:10" ht="22.95" customHeight="1" x14ac:dyDescent="0.3">
      <c r="A437" s="99">
        <v>432</v>
      </c>
      <c r="B437" s="100" t="s">
        <v>55</v>
      </c>
      <c r="C437" s="100" t="s">
        <v>496</v>
      </c>
      <c r="D437" s="101">
        <v>3735377.4380000001</v>
      </c>
      <c r="E437" s="101">
        <v>36935.585899999998</v>
      </c>
      <c r="F437" s="59">
        <f t="shared" si="9"/>
        <v>3772313.0238999999</v>
      </c>
      <c r="I437" s="120">
        <v>128247958.7061</v>
      </c>
      <c r="J437" s="121">
        <f t="shared" si="10"/>
        <v>124512581.26810001</v>
      </c>
    </row>
    <row r="438" spans="1:10" ht="22.95" customHeight="1" x14ac:dyDescent="0.3">
      <c r="A438" s="99">
        <v>433</v>
      </c>
      <c r="B438" s="100" t="s">
        <v>55</v>
      </c>
      <c r="C438" s="100" t="s">
        <v>497</v>
      </c>
      <c r="D438" s="101">
        <v>3543273.9394999999</v>
      </c>
      <c r="E438" s="101">
        <v>35036.057500000003</v>
      </c>
      <c r="F438" s="59">
        <f t="shared" si="9"/>
        <v>3578309.997</v>
      </c>
      <c r="I438" s="120">
        <v>121652405.2577</v>
      </c>
      <c r="J438" s="121">
        <f t="shared" si="10"/>
        <v>118109131.31819999</v>
      </c>
    </row>
    <row r="439" spans="1:10" ht="22.95" customHeight="1" x14ac:dyDescent="0.3">
      <c r="A439" s="99">
        <v>434</v>
      </c>
      <c r="B439" s="100" t="s">
        <v>55</v>
      </c>
      <c r="C439" s="100" t="s">
        <v>498</v>
      </c>
      <c r="D439" s="101">
        <v>3617690.7467</v>
      </c>
      <c r="E439" s="101">
        <v>35771.894399999997</v>
      </c>
      <c r="F439" s="59">
        <f t="shared" si="9"/>
        <v>3653462.6411000001</v>
      </c>
      <c r="I439" s="120">
        <v>124207382.3031</v>
      </c>
      <c r="J439" s="121">
        <f t="shared" si="10"/>
        <v>120589691.5564</v>
      </c>
    </row>
    <row r="440" spans="1:10" ht="22.95" customHeight="1" x14ac:dyDescent="0.3">
      <c r="A440" s="99">
        <v>435</v>
      </c>
      <c r="B440" s="100" t="s">
        <v>55</v>
      </c>
      <c r="C440" s="100" t="s">
        <v>499</v>
      </c>
      <c r="D440" s="101">
        <v>3047233.6666999999</v>
      </c>
      <c r="E440" s="101">
        <v>30131.188300000002</v>
      </c>
      <c r="F440" s="59">
        <f t="shared" si="9"/>
        <v>3077364.855</v>
      </c>
      <c r="I440" s="120">
        <v>104621689.22149999</v>
      </c>
      <c r="J440" s="121">
        <f t="shared" si="10"/>
        <v>101574455.55479999</v>
      </c>
    </row>
    <row r="441" spans="1:10" ht="22.95" customHeight="1" x14ac:dyDescent="0.3">
      <c r="A441" s="99">
        <v>436</v>
      </c>
      <c r="B441" s="100" t="s">
        <v>55</v>
      </c>
      <c r="C441" s="100" t="s">
        <v>500</v>
      </c>
      <c r="D441" s="101">
        <v>3646207.8728999998</v>
      </c>
      <c r="E441" s="101">
        <v>36053.873099999997</v>
      </c>
      <c r="F441" s="59">
        <f t="shared" si="9"/>
        <v>3682261.7459999998</v>
      </c>
      <c r="I441" s="120">
        <v>125186470.30400001</v>
      </c>
      <c r="J441" s="121">
        <f t="shared" si="10"/>
        <v>121540262.43110001</v>
      </c>
    </row>
    <row r="442" spans="1:10" ht="22.95" customHeight="1" x14ac:dyDescent="0.3">
      <c r="A442" s="99">
        <v>437</v>
      </c>
      <c r="B442" s="100" t="s">
        <v>55</v>
      </c>
      <c r="C442" s="100" t="s">
        <v>501</v>
      </c>
      <c r="D442" s="101">
        <v>3289098.9635000001</v>
      </c>
      <c r="E442" s="101">
        <v>32522.763599999998</v>
      </c>
      <c r="F442" s="59">
        <f t="shared" si="9"/>
        <v>3321621.7271000003</v>
      </c>
      <c r="I442" s="120">
        <v>112925731.0809</v>
      </c>
      <c r="J442" s="121">
        <f t="shared" si="10"/>
        <v>109636632.11740001</v>
      </c>
    </row>
    <row r="443" spans="1:10" ht="22.95" customHeight="1" x14ac:dyDescent="0.3">
      <c r="A443" s="99">
        <v>438</v>
      </c>
      <c r="B443" s="100" t="s">
        <v>55</v>
      </c>
      <c r="C443" s="100" t="s">
        <v>502</v>
      </c>
      <c r="D443" s="101">
        <v>3407794.8527000002</v>
      </c>
      <c r="E443" s="101">
        <v>33696.434000000001</v>
      </c>
      <c r="F443" s="59">
        <f t="shared" si="9"/>
        <v>3441491.2867000001</v>
      </c>
      <c r="I443" s="120">
        <v>117000956.6081</v>
      </c>
      <c r="J443" s="121">
        <f t="shared" si="10"/>
        <v>113593161.7554</v>
      </c>
    </row>
    <row r="444" spans="1:10" ht="22.95" customHeight="1" x14ac:dyDescent="0.3">
      <c r="A444" s="99">
        <v>439</v>
      </c>
      <c r="B444" s="100" t="s">
        <v>55</v>
      </c>
      <c r="C444" s="100" t="s">
        <v>503</v>
      </c>
      <c r="D444" s="101">
        <v>3656493.9201000002</v>
      </c>
      <c r="E444" s="101">
        <v>36155.582000000002</v>
      </c>
      <c r="F444" s="59">
        <f t="shared" si="9"/>
        <v>3692649.5021000002</v>
      </c>
      <c r="I444" s="120">
        <v>125539624.59010001</v>
      </c>
      <c r="J444" s="121">
        <f t="shared" si="10"/>
        <v>121883130.67</v>
      </c>
    </row>
    <row r="445" spans="1:10" ht="22.95" customHeight="1" x14ac:dyDescent="0.3">
      <c r="A445" s="99">
        <v>440</v>
      </c>
      <c r="B445" s="100" t="s">
        <v>55</v>
      </c>
      <c r="C445" s="100" t="s">
        <v>504</v>
      </c>
      <c r="D445" s="101">
        <v>3543831.4013999999</v>
      </c>
      <c r="E445" s="101">
        <v>35041.569799999997</v>
      </c>
      <c r="F445" s="59">
        <f t="shared" si="9"/>
        <v>3578872.9712</v>
      </c>
      <c r="I445" s="120">
        <v>121671544.7806</v>
      </c>
      <c r="J445" s="121">
        <f t="shared" si="10"/>
        <v>118127713.3792</v>
      </c>
    </row>
    <row r="446" spans="1:10" ht="22.95" customHeight="1" x14ac:dyDescent="0.3">
      <c r="A446" s="99">
        <v>441</v>
      </c>
      <c r="B446" s="100" t="s">
        <v>55</v>
      </c>
      <c r="C446" s="100" t="s">
        <v>505</v>
      </c>
      <c r="D446" s="101">
        <v>3473245.5367000001</v>
      </c>
      <c r="E446" s="101">
        <v>34343.613400000002</v>
      </c>
      <c r="F446" s="59">
        <f t="shared" si="9"/>
        <v>3507589.1501000002</v>
      </c>
      <c r="I446" s="120">
        <v>119248096.76000001</v>
      </c>
      <c r="J446" s="121">
        <f t="shared" si="10"/>
        <v>115774851.22330001</v>
      </c>
    </row>
    <row r="447" spans="1:10" ht="22.95" customHeight="1" x14ac:dyDescent="0.3">
      <c r="A447" s="99">
        <v>442</v>
      </c>
      <c r="B447" s="100" t="s">
        <v>56</v>
      </c>
      <c r="C447" s="100" t="s">
        <v>506</v>
      </c>
      <c r="D447" s="101">
        <v>2780902.1189000001</v>
      </c>
      <c r="E447" s="101">
        <v>27497.6895</v>
      </c>
      <c r="F447" s="59">
        <f t="shared" si="9"/>
        <v>2808399.8084</v>
      </c>
      <c r="I447" s="120">
        <v>95477639.415099993</v>
      </c>
      <c r="J447" s="121">
        <f t="shared" si="10"/>
        <v>92696737.296199992</v>
      </c>
    </row>
    <row r="448" spans="1:10" ht="22.95" customHeight="1" x14ac:dyDescent="0.3">
      <c r="A448" s="99">
        <v>443</v>
      </c>
      <c r="B448" s="100" t="s">
        <v>56</v>
      </c>
      <c r="C448" s="100" t="s">
        <v>507</v>
      </c>
      <c r="D448" s="101">
        <v>4543883.9401000002</v>
      </c>
      <c r="E448" s="101">
        <v>44930.135799999996</v>
      </c>
      <c r="F448" s="59">
        <f t="shared" si="9"/>
        <v>4588814.0759000005</v>
      </c>
      <c r="I448" s="120">
        <v>156006681.94159999</v>
      </c>
      <c r="J448" s="121">
        <f t="shared" si="10"/>
        <v>151462798.00149998</v>
      </c>
    </row>
    <row r="449" spans="1:10" ht="22.95" customHeight="1" x14ac:dyDescent="0.3">
      <c r="A449" s="99">
        <v>444</v>
      </c>
      <c r="B449" s="100" t="s">
        <v>56</v>
      </c>
      <c r="C449" s="100" t="s">
        <v>508</v>
      </c>
      <c r="D449" s="101">
        <v>3827275.9756</v>
      </c>
      <c r="E449" s="101">
        <v>37844.282899999998</v>
      </c>
      <c r="F449" s="59">
        <f t="shared" si="9"/>
        <v>3865120.2585</v>
      </c>
      <c r="I449" s="120">
        <v>131403141.82960001</v>
      </c>
      <c r="J449" s="121">
        <f t="shared" si="10"/>
        <v>127575865.854</v>
      </c>
    </row>
    <row r="450" spans="1:10" ht="22.95" customHeight="1" x14ac:dyDescent="0.3">
      <c r="A450" s="99">
        <v>445</v>
      </c>
      <c r="B450" s="100" t="s">
        <v>56</v>
      </c>
      <c r="C450" s="100" t="s">
        <v>509</v>
      </c>
      <c r="D450" s="101">
        <v>3160060.8561</v>
      </c>
      <c r="E450" s="101">
        <v>31246.828799999999</v>
      </c>
      <c r="F450" s="59">
        <f t="shared" si="9"/>
        <v>3191307.6848999998</v>
      </c>
      <c r="I450" s="120">
        <v>108495422.7254</v>
      </c>
      <c r="J450" s="121">
        <f t="shared" si="10"/>
        <v>105335361.86930001</v>
      </c>
    </row>
    <row r="451" spans="1:10" ht="22.95" customHeight="1" x14ac:dyDescent="0.3">
      <c r="A451" s="99">
        <v>446</v>
      </c>
      <c r="B451" s="100" t="s">
        <v>56</v>
      </c>
      <c r="C451" s="100" t="s">
        <v>510</v>
      </c>
      <c r="D451" s="101">
        <v>4208585.0548</v>
      </c>
      <c r="E451" s="101">
        <v>41614.684800000003</v>
      </c>
      <c r="F451" s="59">
        <f t="shared" si="9"/>
        <v>4250199.7396</v>
      </c>
      <c r="I451" s="120">
        <v>144494753.5465</v>
      </c>
      <c r="J451" s="121">
        <f t="shared" si="10"/>
        <v>140286168.49169999</v>
      </c>
    </row>
    <row r="452" spans="1:10" ht="22.95" customHeight="1" x14ac:dyDescent="0.3">
      <c r="A452" s="99">
        <v>447</v>
      </c>
      <c r="B452" s="100" t="s">
        <v>56</v>
      </c>
      <c r="C452" s="100" t="s">
        <v>511</v>
      </c>
      <c r="D452" s="101">
        <v>5148949.2265999997</v>
      </c>
      <c r="E452" s="101">
        <v>50913.049500000001</v>
      </c>
      <c r="F452" s="59">
        <f t="shared" si="9"/>
        <v>5199862.2760999994</v>
      </c>
      <c r="I452" s="120">
        <v>176780590.11430001</v>
      </c>
      <c r="J452" s="121">
        <f t="shared" si="10"/>
        <v>171631640.88770002</v>
      </c>
    </row>
    <row r="453" spans="1:10" ht="22.95" customHeight="1" x14ac:dyDescent="0.3">
      <c r="A453" s="99">
        <v>448</v>
      </c>
      <c r="B453" s="100" t="s">
        <v>56</v>
      </c>
      <c r="C453" s="100" t="s">
        <v>512</v>
      </c>
      <c r="D453" s="101">
        <v>3507836.6206</v>
      </c>
      <c r="E453" s="101">
        <v>34685.651700000002</v>
      </c>
      <c r="F453" s="59">
        <f t="shared" si="9"/>
        <v>3542522.2722999998</v>
      </c>
      <c r="I453" s="120">
        <v>120435723.9727</v>
      </c>
      <c r="J453" s="121">
        <f t="shared" si="10"/>
        <v>116927887.3521</v>
      </c>
    </row>
    <row r="454" spans="1:10" ht="22.95" customHeight="1" x14ac:dyDescent="0.3">
      <c r="A454" s="99">
        <v>449</v>
      </c>
      <c r="B454" s="100" t="s">
        <v>56</v>
      </c>
      <c r="C454" s="100" t="s">
        <v>513</v>
      </c>
      <c r="D454" s="101">
        <v>3726566.9517000001</v>
      </c>
      <c r="E454" s="101">
        <v>36848.467400000001</v>
      </c>
      <c r="F454" s="59">
        <f t="shared" si="9"/>
        <v>3763415.4191000001</v>
      </c>
      <c r="I454" s="120">
        <v>127945465.34299999</v>
      </c>
      <c r="J454" s="121">
        <f t="shared" si="10"/>
        <v>124218898.39129999</v>
      </c>
    </row>
    <row r="455" spans="1:10" ht="22.95" customHeight="1" x14ac:dyDescent="0.3">
      <c r="A455" s="99">
        <v>450</v>
      </c>
      <c r="B455" s="100" t="s">
        <v>56</v>
      </c>
      <c r="C455" s="100" t="s">
        <v>514</v>
      </c>
      <c r="D455" s="101">
        <v>4629565.9439000003</v>
      </c>
      <c r="E455" s="101">
        <v>45777.363400000002</v>
      </c>
      <c r="F455" s="59">
        <f t="shared" ref="F455:F518" si="11">SUM(D455:E455)</f>
        <v>4675343.3073000005</v>
      </c>
      <c r="I455" s="120">
        <v>158948430.73910001</v>
      </c>
      <c r="J455" s="121">
        <f t="shared" si="10"/>
        <v>154318864.79520002</v>
      </c>
    </row>
    <row r="456" spans="1:10" ht="22.95" customHeight="1" x14ac:dyDescent="0.3">
      <c r="A456" s="99">
        <v>451</v>
      </c>
      <c r="B456" s="100" t="s">
        <v>56</v>
      </c>
      <c r="C456" s="100" t="s">
        <v>515</v>
      </c>
      <c r="D456" s="101">
        <v>3223600.8511000001</v>
      </c>
      <c r="E456" s="101">
        <v>31875.1152</v>
      </c>
      <c r="F456" s="59">
        <f t="shared" si="11"/>
        <v>3255475.9663</v>
      </c>
      <c r="I456" s="120">
        <v>110676962.553</v>
      </c>
      <c r="J456" s="121">
        <f t="shared" si="10"/>
        <v>107453361.70190001</v>
      </c>
    </row>
    <row r="457" spans="1:10" ht="22.95" customHeight="1" x14ac:dyDescent="0.3">
      <c r="A457" s="99">
        <v>452</v>
      </c>
      <c r="B457" s="100" t="s">
        <v>56</v>
      </c>
      <c r="C457" s="100" t="s">
        <v>516</v>
      </c>
      <c r="D457" s="101">
        <v>3404963.8100999999</v>
      </c>
      <c r="E457" s="101">
        <v>33668.440600000002</v>
      </c>
      <c r="F457" s="59">
        <f t="shared" si="11"/>
        <v>3438632.2506999997</v>
      </c>
      <c r="I457" s="120">
        <v>116903757.47840001</v>
      </c>
      <c r="J457" s="121">
        <f t="shared" si="10"/>
        <v>113498793.6683</v>
      </c>
    </row>
    <row r="458" spans="1:10" ht="22.95" customHeight="1" x14ac:dyDescent="0.3">
      <c r="A458" s="99">
        <v>453</v>
      </c>
      <c r="B458" s="100" t="s">
        <v>56</v>
      </c>
      <c r="C458" s="100" t="s">
        <v>517</v>
      </c>
      <c r="D458" s="101">
        <v>3756415.1970000002</v>
      </c>
      <c r="E458" s="101">
        <v>37143.608200000002</v>
      </c>
      <c r="F458" s="59">
        <f t="shared" si="11"/>
        <v>3793558.8052000003</v>
      </c>
      <c r="I458" s="120">
        <v>128970255.0967</v>
      </c>
      <c r="J458" s="121">
        <f t="shared" si="10"/>
        <v>125213839.8997</v>
      </c>
    </row>
    <row r="459" spans="1:10" ht="22.95" customHeight="1" x14ac:dyDescent="0.3">
      <c r="A459" s="99">
        <v>454</v>
      </c>
      <c r="B459" s="100" t="s">
        <v>56</v>
      </c>
      <c r="C459" s="100" t="s">
        <v>518</v>
      </c>
      <c r="D459" s="101">
        <v>3126157.9646000001</v>
      </c>
      <c r="E459" s="101">
        <v>30911.595399999998</v>
      </c>
      <c r="F459" s="59">
        <f t="shared" si="11"/>
        <v>3157069.56</v>
      </c>
      <c r="I459" s="120">
        <v>107331423.4526</v>
      </c>
      <c r="J459" s="121">
        <f t="shared" si="10"/>
        <v>104205265.48800001</v>
      </c>
    </row>
    <row r="460" spans="1:10" ht="22.95" customHeight="1" x14ac:dyDescent="0.3">
      <c r="A460" s="99">
        <v>455</v>
      </c>
      <c r="B460" s="100" t="s">
        <v>56</v>
      </c>
      <c r="C460" s="100" t="s">
        <v>519</v>
      </c>
      <c r="D460" s="101">
        <v>3587470.5682999999</v>
      </c>
      <c r="E460" s="101">
        <v>35473.075900000003</v>
      </c>
      <c r="F460" s="59">
        <f t="shared" si="11"/>
        <v>3622943.6442</v>
      </c>
      <c r="I460" s="120">
        <v>123169822.8448</v>
      </c>
      <c r="J460" s="121">
        <f t="shared" si="10"/>
        <v>119582352.2765</v>
      </c>
    </row>
    <row r="461" spans="1:10" ht="22.95" customHeight="1" x14ac:dyDescent="0.3">
      <c r="A461" s="99">
        <v>456</v>
      </c>
      <c r="B461" s="100" t="s">
        <v>56</v>
      </c>
      <c r="C461" s="100" t="s">
        <v>520</v>
      </c>
      <c r="D461" s="101">
        <v>4150363.7574</v>
      </c>
      <c r="E461" s="101">
        <v>41038.9899</v>
      </c>
      <c r="F461" s="59">
        <f t="shared" si="11"/>
        <v>4191402.7472999999</v>
      </c>
      <c r="I461" s="120">
        <v>142495822.33669999</v>
      </c>
      <c r="J461" s="121">
        <f t="shared" si="10"/>
        <v>138345458.57929999</v>
      </c>
    </row>
    <row r="462" spans="1:10" ht="22.95" customHeight="1" x14ac:dyDescent="0.3">
      <c r="A462" s="99">
        <v>457</v>
      </c>
      <c r="B462" s="100" t="s">
        <v>56</v>
      </c>
      <c r="C462" s="100" t="s">
        <v>521</v>
      </c>
      <c r="D462" s="101">
        <v>3325245.6696000001</v>
      </c>
      <c r="E462" s="101">
        <v>32880.183900000004</v>
      </c>
      <c r="F462" s="59">
        <f t="shared" si="11"/>
        <v>3358125.8535000002</v>
      </c>
      <c r="I462" s="120">
        <v>114166767.9895</v>
      </c>
      <c r="J462" s="121">
        <f t="shared" si="10"/>
        <v>110841522.31990001</v>
      </c>
    </row>
    <row r="463" spans="1:10" ht="22.95" customHeight="1" x14ac:dyDescent="0.3">
      <c r="A463" s="99">
        <v>458</v>
      </c>
      <c r="B463" s="100" t="s">
        <v>56</v>
      </c>
      <c r="C463" s="100" t="s">
        <v>522</v>
      </c>
      <c r="D463" s="101">
        <v>3276925.9116000002</v>
      </c>
      <c r="E463" s="101">
        <v>32402.3959</v>
      </c>
      <c r="F463" s="59">
        <f t="shared" si="11"/>
        <v>3309328.3075000001</v>
      </c>
      <c r="I463" s="120">
        <v>112507789.6318</v>
      </c>
      <c r="J463" s="121">
        <f t="shared" si="10"/>
        <v>109230863.7202</v>
      </c>
    </row>
    <row r="464" spans="1:10" ht="22.95" customHeight="1" x14ac:dyDescent="0.3">
      <c r="A464" s="99">
        <v>459</v>
      </c>
      <c r="B464" s="100" t="s">
        <v>56</v>
      </c>
      <c r="C464" s="100" t="s">
        <v>523</v>
      </c>
      <c r="D464" s="101">
        <v>3400627.5621000002</v>
      </c>
      <c r="E464" s="101">
        <v>33625.563499999997</v>
      </c>
      <c r="F464" s="59">
        <f t="shared" si="11"/>
        <v>3434253.1256000004</v>
      </c>
      <c r="I464" s="120">
        <v>116754879.632</v>
      </c>
      <c r="J464" s="121">
        <f t="shared" si="10"/>
        <v>113354252.06990001</v>
      </c>
    </row>
    <row r="465" spans="1:10" ht="22.95" customHeight="1" x14ac:dyDescent="0.3">
      <c r="A465" s="99">
        <v>460</v>
      </c>
      <c r="B465" s="100" t="s">
        <v>56</v>
      </c>
      <c r="C465" s="100" t="s">
        <v>524</v>
      </c>
      <c r="D465" s="101">
        <v>4114304.4180999999</v>
      </c>
      <c r="E465" s="101">
        <v>40682.433499999999</v>
      </c>
      <c r="F465" s="59">
        <f t="shared" si="11"/>
        <v>4154986.8515999997</v>
      </c>
      <c r="I465" s="120">
        <v>141257785.0221</v>
      </c>
      <c r="J465" s="121">
        <f t="shared" si="10"/>
        <v>137143480.604</v>
      </c>
    </row>
    <row r="466" spans="1:10" ht="22.95" customHeight="1" x14ac:dyDescent="0.3">
      <c r="A466" s="99">
        <v>461</v>
      </c>
      <c r="B466" s="100" t="s">
        <v>56</v>
      </c>
      <c r="C466" s="100" t="s">
        <v>525</v>
      </c>
      <c r="D466" s="101">
        <v>3161558.5063</v>
      </c>
      <c r="E466" s="101">
        <v>31261.637599999998</v>
      </c>
      <c r="F466" s="59">
        <f t="shared" si="11"/>
        <v>3192820.1439</v>
      </c>
      <c r="I466" s="120">
        <v>108546842.05069999</v>
      </c>
      <c r="J466" s="121">
        <f t="shared" si="10"/>
        <v>105385283.54439999</v>
      </c>
    </row>
    <row r="467" spans="1:10" ht="22.95" customHeight="1" x14ac:dyDescent="0.3">
      <c r="A467" s="99">
        <v>462</v>
      </c>
      <c r="B467" s="100" t="s">
        <v>56</v>
      </c>
      <c r="C467" s="100" t="s">
        <v>526</v>
      </c>
      <c r="D467" s="101">
        <v>3776316.8157000002</v>
      </c>
      <c r="E467" s="101">
        <v>37340.3963</v>
      </c>
      <c r="F467" s="59">
        <f t="shared" si="11"/>
        <v>3813657.2120000003</v>
      </c>
      <c r="I467" s="120">
        <v>129653544.0053</v>
      </c>
      <c r="J467" s="121">
        <f t="shared" si="10"/>
        <v>125877227.18960001</v>
      </c>
    </row>
    <row r="468" spans="1:10" ht="22.95" customHeight="1" x14ac:dyDescent="0.3">
      <c r="A468" s="99">
        <v>463</v>
      </c>
      <c r="B468" s="100" t="s">
        <v>57</v>
      </c>
      <c r="C468" s="100" t="s">
        <v>527</v>
      </c>
      <c r="D468" s="101">
        <v>4033648.4682999998</v>
      </c>
      <c r="E468" s="101">
        <v>39884.903700000003</v>
      </c>
      <c r="F468" s="59">
        <f t="shared" si="11"/>
        <v>4073533.372</v>
      </c>
      <c r="I468" s="120">
        <v>138488597.4113</v>
      </c>
      <c r="J468" s="121">
        <f t="shared" si="10"/>
        <v>134454948.94300002</v>
      </c>
    </row>
    <row r="469" spans="1:10" ht="22.95" customHeight="1" x14ac:dyDescent="0.3">
      <c r="A469" s="99">
        <v>464</v>
      </c>
      <c r="B469" s="100" t="s">
        <v>57</v>
      </c>
      <c r="C469" s="100" t="s">
        <v>528</v>
      </c>
      <c r="D469" s="101">
        <v>3566655.5007000002</v>
      </c>
      <c r="E469" s="101">
        <v>35267.255499999999</v>
      </c>
      <c r="F469" s="59">
        <f t="shared" si="11"/>
        <v>3601922.7562000002</v>
      </c>
      <c r="I469" s="120">
        <v>122455172.1908</v>
      </c>
      <c r="J469" s="121">
        <f t="shared" si="10"/>
        <v>118888516.6901</v>
      </c>
    </row>
    <row r="470" spans="1:10" ht="22.95" customHeight="1" x14ac:dyDescent="0.3">
      <c r="A470" s="99">
        <v>465</v>
      </c>
      <c r="B470" s="100" t="s">
        <v>57</v>
      </c>
      <c r="C470" s="100" t="s">
        <v>529</v>
      </c>
      <c r="D470" s="101">
        <v>4501292.0888</v>
      </c>
      <c r="E470" s="101">
        <v>44508.9856</v>
      </c>
      <c r="F470" s="59">
        <f t="shared" si="11"/>
        <v>4545801.0744000003</v>
      </c>
      <c r="I470" s="120">
        <v>154544361.71599999</v>
      </c>
      <c r="J470" s="121">
        <f t="shared" si="10"/>
        <v>150043069.62719998</v>
      </c>
    </row>
    <row r="471" spans="1:10" ht="22.95" customHeight="1" x14ac:dyDescent="0.3">
      <c r="A471" s="99">
        <v>466</v>
      </c>
      <c r="B471" s="100" t="s">
        <v>57</v>
      </c>
      <c r="C471" s="100" t="s">
        <v>530</v>
      </c>
      <c r="D471" s="101">
        <v>3564076.9750000001</v>
      </c>
      <c r="E471" s="101">
        <v>35241.758900000001</v>
      </c>
      <c r="F471" s="59">
        <f t="shared" si="11"/>
        <v>3599318.7338999999</v>
      </c>
      <c r="I471" s="120">
        <v>122366642.80689999</v>
      </c>
      <c r="J471" s="121">
        <f t="shared" si="10"/>
        <v>118802565.8319</v>
      </c>
    </row>
    <row r="472" spans="1:10" ht="22.95" customHeight="1" x14ac:dyDescent="0.3">
      <c r="A472" s="99">
        <v>467</v>
      </c>
      <c r="B472" s="100" t="s">
        <v>57</v>
      </c>
      <c r="C472" s="100" t="s">
        <v>531</v>
      </c>
      <c r="D472" s="101">
        <v>4873200.2566999998</v>
      </c>
      <c r="E472" s="101">
        <v>48186.430800000002</v>
      </c>
      <c r="F472" s="59">
        <f t="shared" si="11"/>
        <v>4921386.6875</v>
      </c>
      <c r="I472" s="120">
        <v>167313208.81299999</v>
      </c>
      <c r="J472" s="121">
        <f t="shared" si="10"/>
        <v>162440008.55629998</v>
      </c>
    </row>
    <row r="473" spans="1:10" ht="22.95" customHeight="1" x14ac:dyDescent="0.3">
      <c r="A473" s="99">
        <v>468</v>
      </c>
      <c r="B473" s="100" t="s">
        <v>57</v>
      </c>
      <c r="C473" s="100" t="s">
        <v>532</v>
      </c>
      <c r="D473" s="101">
        <v>3788948.8645000001</v>
      </c>
      <c r="E473" s="101">
        <v>37465.302600000003</v>
      </c>
      <c r="F473" s="59">
        <f t="shared" si="11"/>
        <v>3826414.1671000002</v>
      </c>
      <c r="I473" s="120">
        <v>130087244.34890001</v>
      </c>
      <c r="J473" s="121">
        <f t="shared" si="10"/>
        <v>126298295.4844</v>
      </c>
    </row>
    <row r="474" spans="1:10" ht="22.95" customHeight="1" x14ac:dyDescent="0.3">
      <c r="A474" s="99">
        <v>469</v>
      </c>
      <c r="B474" s="100" t="s">
        <v>57</v>
      </c>
      <c r="C474" s="100" t="s">
        <v>533</v>
      </c>
      <c r="D474" s="101">
        <v>3179272.1984000001</v>
      </c>
      <c r="E474" s="101">
        <v>31436.791399999998</v>
      </c>
      <c r="F474" s="59">
        <f t="shared" si="11"/>
        <v>3210708.9898000001</v>
      </c>
      <c r="I474" s="120">
        <v>109155012.14470001</v>
      </c>
      <c r="J474" s="121">
        <f t="shared" si="10"/>
        <v>105975739.9463</v>
      </c>
    </row>
    <row r="475" spans="1:10" ht="22.95" customHeight="1" x14ac:dyDescent="0.3">
      <c r="A475" s="99">
        <v>470</v>
      </c>
      <c r="B475" s="100" t="s">
        <v>57</v>
      </c>
      <c r="C475" s="100" t="s">
        <v>534</v>
      </c>
      <c r="D475" s="101">
        <v>3725476.3957000002</v>
      </c>
      <c r="E475" s="101">
        <v>36837.683900000004</v>
      </c>
      <c r="F475" s="59">
        <f t="shared" si="11"/>
        <v>3762314.0796000003</v>
      </c>
      <c r="I475" s="120">
        <v>127908022.9205</v>
      </c>
      <c r="J475" s="121">
        <f t="shared" si="10"/>
        <v>124182546.5248</v>
      </c>
    </row>
    <row r="476" spans="1:10" ht="22.95" customHeight="1" x14ac:dyDescent="0.3">
      <c r="A476" s="99">
        <v>471</v>
      </c>
      <c r="B476" s="100" t="s">
        <v>57</v>
      </c>
      <c r="C476" s="100" t="s">
        <v>535</v>
      </c>
      <c r="D476" s="101">
        <v>3653589.1671000002</v>
      </c>
      <c r="E476" s="101">
        <v>36126.859600000003</v>
      </c>
      <c r="F476" s="59">
        <f t="shared" si="11"/>
        <v>3689716.0267000003</v>
      </c>
      <c r="I476" s="120">
        <v>125439894.7362</v>
      </c>
      <c r="J476" s="121">
        <f t="shared" si="10"/>
        <v>121786305.56910001</v>
      </c>
    </row>
    <row r="477" spans="1:10" ht="22.95" customHeight="1" x14ac:dyDescent="0.3">
      <c r="A477" s="99">
        <v>472</v>
      </c>
      <c r="B477" s="100" t="s">
        <v>57</v>
      </c>
      <c r="C477" s="100" t="s">
        <v>536</v>
      </c>
      <c r="D477" s="101">
        <v>3862672.6663000002</v>
      </c>
      <c r="E477" s="101">
        <v>38194.286999999997</v>
      </c>
      <c r="F477" s="59">
        <f t="shared" si="11"/>
        <v>3900866.9533000002</v>
      </c>
      <c r="I477" s="120">
        <v>132618428.20900001</v>
      </c>
      <c r="J477" s="121">
        <f t="shared" si="10"/>
        <v>128755755.54270001</v>
      </c>
    </row>
    <row r="478" spans="1:10" ht="22.95" customHeight="1" x14ac:dyDescent="0.3">
      <c r="A478" s="99">
        <v>473</v>
      </c>
      <c r="B478" s="100" t="s">
        <v>57</v>
      </c>
      <c r="C478" s="100" t="s">
        <v>57</v>
      </c>
      <c r="D478" s="101">
        <v>3400266.8015000001</v>
      </c>
      <c r="E478" s="101">
        <v>33621.996299999999</v>
      </c>
      <c r="F478" s="59">
        <f t="shared" si="11"/>
        <v>3433888.7977999998</v>
      </c>
      <c r="I478" s="120">
        <v>116742493.5175</v>
      </c>
      <c r="J478" s="121">
        <f t="shared" si="10"/>
        <v>113342226.71599999</v>
      </c>
    </row>
    <row r="479" spans="1:10" ht="22.95" customHeight="1" x14ac:dyDescent="0.3">
      <c r="A479" s="99">
        <v>474</v>
      </c>
      <c r="B479" s="100" t="s">
        <v>57</v>
      </c>
      <c r="C479" s="100" t="s">
        <v>537</v>
      </c>
      <c r="D479" s="101">
        <v>4341145.3797000004</v>
      </c>
      <c r="E479" s="101">
        <v>42925.447500000002</v>
      </c>
      <c r="F479" s="59">
        <f t="shared" si="11"/>
        <v>4384070.8272000002</v>
      </c>
      <c r="I479" s="120">
        <v>149045991.36939999</v>
      </c>
      <c r="J479" s="121">
        <f t="shared" si="10"/>
        <v>144704845.98969999</v>
      </c>
    </row>
    <row r="480" spans="1:10" ht="22.95" customHeight="1" x14ac:dyDescent="0.3">
      <c r="A480" s="99">
        <v>475</v>
      </c>
      <c r="B480" s="100" t="s">
        <v>57</v>
      </c>
      <c r="C480" s="100" t="s">
        <v>538</v>
      </c>
      <c r="D480" s="101">
        <v>2865415.0367999999</v>
      </c>
      <c r="E480" s="101">
        <v>28333.357199999999</v>
      </c>
      <c r="F480" s="59">
        <f t="shared" si="11"/>
        <v>2893748.3939999999</v>
      </c>
      <c r="I480" s="120">
        <v>98379249.595799997</v>
      </c>
      <c r="J480" s="121">
        <f t="shared" si="10"/>
        <v>95513834.559</v>
      </c>
    </row>
    <row r="481" spans="1:10" ht="22.95" customHeight="1" x14ac:dyDescent="0.3">
      <c r="A481" s="99">
        <v>476</v>
      </c>
      <c r="B481" s="100" t="s">
        <v>57</v>
      </c>
      <c r="C481" s="100" t="s">
        <v>539</v>
      </c>
      <c r="D481" s="101">
        <v>4165883.2192000002</v>
      </c>
      <c r="E481" s="101">
        <v>41192.447099999998</v>
      </c>
      <c r="F481" s="59">
        <f t="shared" si="11"/>
        <v>4207075.6663000006</v>
      </c>
      <c r="I481" s="120">
        <v>143028657.19400001</v>
      </c>
      <c r="J481" s="121">
        <f t="shared" si="10"/>
        <v>138862773.97479999</v>
      </c>
    </row>
    <row r="482" spans="1:10" ht="22.95" customHeight="1" x14ac:dyDescent="0.3">
      <c r="A482" s="99">
        <v>477</v>
      </c>
      <c r="B482" s="100" t="s">
        <v>57</v>
      </c>
      <c r="C482" s="100" t="s">
        <v>540</v>
      </c>
      <c r="D482" s="101">
        <v>2781811.7211000002</v>
      </c>
      <c r="E482" s="101">
        <v>27506.683700000001</v>
      </c>
      <c r="F482" s="59">
        <f t="shared" si="11"/>
        <v>2809318.4048000001</v>
      </c>
      <c r="I482" s="120">
        <v>95508869.091000006</v>
      </c>
      <c r="J482" s="121">
        <f t="shared" si="10"/>
        <v>92727057.369900003</v>
      </c>
    </row>
    <row r="483" spans="1:10" ht="22.95" customHeight="1" x14ac:dyDescent="0.3">
      <c r="A483" s="99">
        <v>478</v>
      </c>
      <c r="B483" s="100" t="s">
        <v>57</v>
      </c>
      <c r="C483" s="100" t="s">
        <v>541</v>
      </c>
      <c r="D483" s="101">
        <v>4032993.0142000001</v>
      </c>
      <c r="E483" s="101">
        <v>39878.422500000001</v>
      </c>
      <c r="F483" s="59">
        <f t="shared" si="11"/>
        <v>4072871.4367</v>
      </c>
      <c r="I483" s="120">
        <v>138466093.4883</v>
      </c>
      <c r="J483" s="121">
        <f t="shared" si="10"/>
        <v>134433100.47409999</v>
      </c>
    </row>
    <row r="484" spans="1:10" ht="22.95" customHeight="1" x14ac:dyDescent="0.3">
      <c r="A484" s="99">
        <v>479</v>
      </c>
      <c r="B484" s="100" t="s">
        <v>57</v>
      </c>
      <c r="C484" s="100" t="s">
        <v>542</v>
      </c>
      <c r="D484" s="101">
        <v>5043911.1677000001</v>
      </c>
      <c r="E484" s="101">
        <v>49874.4283</v>
      </c>
      <c r="F484" s="59">
        <f t="shared" si="11"/>
        <v>5093785.5959999999</v>
      </c>
      <c r="I484" s="120">
        <v>173174283.42410001</v>
      </c>
      <c r="J484" s="121">
        <f t="shared" si="10"/>
        <v>168130372.25640002</v>
      </c>
    </row>
    <row r="485" spans="1:10" ht="22.95" customHeight="1" x14ac:dyDescent="0.3">
      <c r="A485" s="99">
        <v>480</v>
      </c>
      <c r="B485" s="100" t="s">
        <v>57</v>
      </c>
      <c r="C485" s="100" t="s">
        <v>543</v>
      </c>
      <c r="D485" s="101">
        <v>3810052.0057000001</v>
      </c>
      <c r="E485" s="101">
        <v>37673.9715</v>
      </c>
      <c r="F485" s="59">
        <f t="shared" si="11"/>
        <v>3847725.9772000001</v>
      </c>
      <c r="I485" s="120">
        <v>130811785.5306</v>
      </c>
      <c r="J485" s="121">
        <f t="shared" ref="J485:J548" si="12">I485-D485</f>
        <v>127001733.52489999</v>
      </c>
    </row>
    <row r="486" spans="1:10" ht="22.95" customHeight="1" x14ac:dyDescent="0.3">
      <c r="A486" s="99">
        <v>481</v>
      </c>
      <c r="B486" s="100" t="s">
        <v>57</v>
      </c>
      <c r="C486" s="100" t="s">
        <v>544</v>
      </c>
      <c r="D486" s="101">
        <v>3607532.2880000002</v>
      </c>
      <c r="E486" s="101">
        <v>35671.447099999998</v>
      </c>
      <c r="F486" s="59">
        <f t="shared" si="11"/>
        <v>3643203.7351000002</v>
      </c>
      <c r="I486" s="120">
        <v>123858608.5546</v>
      </c>
      <c r="J486" s="121">
        <f t="shared" si="12"/>
        <v>120251076.2666</v>
      </c>
    </row>
    <row r="487" spans="1:10" ht="22.95" customHeight="1" x14ac:dyDescent="0.3">
      <c r="A487" s="99">
        <v>482</v>
      </c>
      <c r="B487" s="100" t="s">
        <v>57</v>
      </c>
      <c r="C487" s="100" t="s">
        <v>545</v>
      </c>
      <c r="D487" s="101">
        <v>3868146.7969</v>
      </c>
      <c r="E487" s="101">
        <v>38248.415500000003</v>
      </c>
      <c r="F487" s="59">
        <f t="shared" si="11"/>
        <v>3906395.2124000001</v>
      </c>
      <c r="I487" s="120">
        <v>132806373.3608</v>
      </c>
      <c r="J487" s="121">
        <f t="shared" si="12"/>
        <v>128938226.56389999</v>
      </c>
    </row>
    <row r="488" spans="1:10" ht="22.95" customHeight="1" x14ac:dyDescent="0.3">
      <c r="A488" s="99">
        <v>483</v>
      </c>
      <c r="B488" s="100" t="s">
        <v>57</v>
      </c>
      <c r="C488" s="100" t="s">
        <v>546</v>
      </c>
      <c r="D488" s="101">
        <v>3784848.0482999999</v>
      </c>
      <c r="E488" s="101">
        <v>37424.753599999996</v>
      </c>
      <c r="F488" s="59">
        <f t="shared" si="11"/>
        <v>3822272.8018999998</v>
      </c>
      <c r="I488" s="120">
        <v>129946449.6575</v>
      </c>
      <c r="J488" s="121">
        <f t="shared" si="12"/>
        <v>126161601.6092</v>
      </c>
    </row>
    <row r="489" spans="1:10" ht="22.95" customHeight="1" x14ac:dyDescent="0.3">
      <c r="A489" s="99">
        <v>484</v>
      </c>
      <c r="B489" s="100" t="s">
        <v>58</v>
      </c>
      <c r="C489" s="100" t="s">
        <v>547</v>
      </c>
      <c r="D489" s="101">
        <v>3268793.4992999998</v>
      </c>
      <c r="E489" s="101">
        <v>32321.982199999999</v>
      </c>
      <c r="F489" s="59">
        <f t="shared" si="11"/>
        <v>3301115.4814999998</v>
      </c>
      <c r="I489" s="120">
        <v>112228576.8075</v>
      </c>
      <c r="J489" s="121">
        <f t="shared" si="12"/>
        <v>108959783.3082</v>
      </c>
    </row>
    <row r="490" spans="1:10" ht="22.95" customHeight="1" x14ac:dyDescent="0.3">
      <c r="A490" s="99">
        <v>485</v>
      </c>
      <c r="B490" s="100" t="s">
        <v>58</v>
      </c>
      <c r="C490" s="100" t="s">
        <v>548</v>
      </c>
      <c r="D490" s="101">
        <v>5375341.4128</v>
      </c>
      <c r="E490" s="101">
        <v>53151.625999999997</v>
      </c>
      <c r="F490" s="59">
        <f t="shared" si="11"/>
        <v>5428493.0388000002</v>
      </c>
      <c r="I490" s="120">
        <v>184553388.50670001</v>
      </c>
      <c r="J490" s="121">
        <f t="shared" si="12"/>
        <v>179178047.0939</v>
      </c>
    </row>
    <row r="491" spans="1:10" ht="22.95" customHeight="1" x14ac:dyDescent="0.3">
      <c r="A491" s="99">
        <v>486</v>
      </c>
      <c r="B491" s="100" t="s">
        <v>58</v>
      </c>
      <c r="C491" s="100" t="s">
        <v>549</v>
      </c>
      <c r="D491" s="101">
        <v>4119861.7781000002</v>
      </c>
      <c r="E491" s="101">
        <v>40737.384899999997</v>
      </c>
      <c r="F491" s="59">
        <f t="shared" si="11"/>
        <v>4160599.1630000002</v>
      </c>
      <c r="I491" s="120">
        <v>141448587.71610001</v>
      </c>
      <c r="J491" s="121">
        <f t="shared" si="12"/>
        <v>137328725.93799999</v>
      </c>
    </row>
    <row r="492" spans="1:10" ht="22.95" customHeight="1" x14ac:dyDescent="0.3">
      <c r="A492" s="99">
        <v>487</v>
      </c>
      <c r="B492" s="100" t="s">
        <v>58</v>
      </c>
      <c r="C492" s="100" t="s">
        <v>48</v>
      </c>
      <c r="D492" s="101">
        <v>2508904.1710999999</v>
      </c>
      <c r="E492" s="101">
        <v>24808.161199999999</v>
      </c>
      <c r="F492" s="59">
        <f t="shared" si="11"/>
        <v>2533712.3322999999</v>
      </c>
      <c r="I492" s="120">
        <v>86139043.206599995</v>
      </c>
      <c r="J492" s="121">
        <f t="shared" si="12"/>
        <v>83630139.03549999</v>
      </c>
    </row>
    <row r="493" spans="1:10" ht="22.95" customHeight="1" x14ac:dyDescent="0.3">
      <c r="A493" s="99">
        <v>488</v>
      </c>
      <c r="B493" s="100" t="s">
        <v>58</v>
      </c>
      <c r="C493" s="100" t="s">
        <v>550</v>
      </c>
      <c r="D493" s="101">
        <v>4353210.5614</v>
      </c>
      <c r="E493" s="101">
        <v>43044.748500000002</v>
      </c>
      <c r="F493" s="59">
        <f t="shared" si="11"/>
        <v>4396255.3098999998</v>
      </c>
      <c r="I493" s="120">
        <v>149460229.27320001</v>
      </c>
      <c r="J493" s="121">
        <f t="shared" si="12"/>
        <v>145107018.71180001</v>
      </c>
    </row>
    <row r="494" spans="1:10" ht="22.95" customHeight="1" x14ac:dyDescent="0.3">
      <c r="A494" s="99">
        <v>489</v>
      </c>
      <c r="B494" s="100" t="s">
        <v>58</v>
      </c>
      <c r="C494" s="100" t="s">
        <v>551</v>
      </c>
      <c r="D494" s="101">
        <v>3741529.1126000001</v>
      </c>
      <c r="E494" s="101">
        <v>36996.4139</v>
      </c>
      <c r="F494" s="59">
        <f t="shared" si="11"/>
        <v>3778525.5265000002</v>
      </c>
      <c r="I494" s="120">
        <v>128459166.19939999</v>
      </c>
      <c r="J494" s="121">
        <f t="shared" si="12"/>
        <v>124717637.08679999</v>
      </c>
    </row>
    <row r="495" spans="1:10" ht="22.95" customHeight="1" x14ac:dyDescent="0.3">
      <c r="A495" s="99">
        <v>490</v>
      </c>
      <c r="B495" s="100" t="s">
        <v>58</v>
      </c>
      <c r="C495" s="100" t="s">
        <v>552</v>
      </c>
      <c r="D495" s="101">
        <v>3781852.3901999998</v>
      </c>
      <c r="E495" s="101">
        <v>37395.132400000002</v>
      </c>
      <c r="F495" s="59">
        <f t="shared" si="11"/>
        <v>3819247.5225999998</v>
      </c>
      <c r="I495" s="120">
        <v>129843598.73119999</v>
      </c>
      <c r="J495" s="121">
        <f t="shared" si="12"/>
        <v>126061746.34099999</v>
      </c>
    </row>
    <row r="496" spans="1:10" ht="22.95" customHeight="1" x14ac:dyDescent="0.3">
      <c r="A496" s="99">
        <v>491</v>
      </c>
      <c r="B496" s="100" t="s">
        <v>58</v>
      </c>
      <c r="C496" s="100" t="s">
        <v>553</v>
      </c>
      <c r="D496" s="101">
        <v>4459633.6939000003</v>
      </c>
      <c r="E496" s="101">
        <v>44097.065399999999</v>
      </c>
      <c r="F496" s="59">
        <f t="shared" si="11"/>
        <v>4503730.7593</v>
      </c>
      <c r="I496" s="120">
        <v>153114090.15759999</v>
      </c>
      <c r="J496" s="121">
        <f t="shared" si="12"/>
        <v>148654456.4637</v>
      </c>
    </row>
    <row r="497" spans="1:10" ht="22.95" customHeight="1" x14ac:dyDescent="0.3">
      <c r="A497" s="99">
        <v>492</v>
      </c>
      <c r="B497" s="100" t="s">
        <v>58</v>
      </c>
      <c r="C497" s="100" t="s">
        <v>554</v>
      </c>
      <c r="D497" s="101">
        <v>3224022.7823000001</v>
      </c>
      <c r="E497" s="101">
        <v>31879.2873</v>
      </c>
      <c r="F497" s="59">
        <f t="shared" si="11"/>
        <v>3255902.0696</v>
      </c>
      <c r="I497" s="120">
        <v>110691448.8571</v>
      </c>
      <c r="J497" s="121">
        <f t="shared" si="12"/>
        <v>107467426.0748</v>
      </c>
    </row>
    <row r="498" spans="1:10" ht="22.95" customHeight="1" x14ac:dyDescent="0.3">
      <c r="A498" s="99">
        <v>493</v>
      </c>
      <c r="B498" s="100" t="s">
        <v>58</v>
      </c>
      <c r="C498" s="100" t="s">
        <v>555</v>
      </c>
      <c r="D498" s="101">
        <v>4287392.8139000004</v>
      </c>
      <c r="E498" s="101">
        <v>42393.939599999998</v>
      </c>
      <c r="F498" s="59">
        <f t="shared" si="11"/>
        <v>4329786.7535000006</v>
      </c>
      <c r="I498" s="120">
        <v>147200486.61059999</v>
      </c>
      <c r="J498" s="121">
        <f t="shared" si="12"/>
        <v>142913093.7967</v>
      </c>
    </row>
    <row r="499" spans="1:10" ht="22.95" customHeight="1" x14ac:dyDescent="0.3">
      <c r="A499" s="99">
        <v>494</v>
      </c>
      <c r="B499" s="100" t="s">
        <v>58</v>
      </c>
      <c r="C499" s="100" t="s">
        <v>556</v>
      </c>
      <c r="D499" s="101">
        <v>3398742.1351999999</v>
      </c>
      <c r="E499" s="101">
        <v>33606.920299999998</v>
      </c>
      <c r="F499" s="59">
        <f t="shared" si="11"/>
        <v>3432349.0554999998</v>
      </c>
      <c r="I499" s="120">
        <v>116690146.6433</v>
      </c>
      <c r="J499" s="121">
        <f t="shared" si="12"/>
        <v>113291404.5081</v>
      </c>
    </row>
    <row r="500" spans="1:10" ht="22.95" customHeight="1" x14ac:dyDescent="0.3">
      <c r="A500" s="99">
        <v>495</v>
      </c>
      <c r="B500" s="100" t="s">
        <v>58</v>
      </c>
      <c r="C500" s="100" t="s">
        <v>557</v>
      </c>
      <c r="D500" s="101">
        <v>3018874.3354000002</v>
      </c>
      <c r="E500" s="101">
        <v>29850.769899999999</v>
      </c>
      <c r="F500" s="59">
        <f t="shared" si="11"/>
        <v>3048725.1053000004</v>
      </c>
      <c r="I500" s="120">
        <v>103648018.8485</v>
      </c>
      <c r="J500" s="121">
        <f t="shared" si="12"/>
        <v>100629144.5131</v>
      </c>
    </row>
    <row r="501" spans="1:10" ht="22.95" customHeight="1" x14ac:dyDescent="0.3">
      <c r="A501" s="99">
        <v>496</v>
      </c>
      <c r="B501" s="100" t="s">
        <v>58</v>
      </c>
      <c r="C501" s="100" t="s">
        <v>558</v>
      </c>
      <c r="D501" s="101">
        <v>2525942.9750000001</v>
      </c>
      <c r="E501" s="101">
        <v>24976.641599999999</v>
      </c>
      <c r="F501" s="59">
        <f t="shared" si="11"/>
        <v>2550919.6166000003</v>
      </c>
      <c r="I501" s="120">
        <v>86724042.142199993</v>
      </c>
      <c r="J501" s="121">
        <f t="shared" si="12"/>
        <v>84198099.167199999</v>
      </c>
    </row>
    <row r="502" spans="1:10" ht="22.95" customHeight="1" x14ac:dyDescent="0.3">
      <c r="A502" s="99">
        <v>497</v>
      </c>
      <c r="B502" s="100" t="s">
        <v>58</v>
      </c>
      <c r="C502" s="100" t="s">
        <v>559</v>
      </c>
      <c r="D502" s="101">
        <v>2515231.7612999999</v>
      </c>
      <c r="E502" s="101">
        <v>24870.7287</v>
      </c>
      <c r="F502" s="59">
        <f t="shared" si="11"/>
        <v>2540102.4899999998</v>
      </c>
      <c r="I502" s="120">
        <v>86356290.472399995</v>
      </c>
      <c r="J502" s="121">
        <f t="shared" si="12"/>
        <v>83841058.711099997</v>
      </c>
    </row>
    <row r="503" spans="1:10" ht="22.95" customHeight="1" x14ac:dyDescent="0.3">
      <c r="A503" s="99">
        <v>498</v>
      </c>
      <c r="B503" s="100" t="s">
        <v>58</v>
      </c>
      <c r="C503" s="100" t="s">
        <v>560</v>
      </c>
      <c r="D503" s="101">
        <v>2871976.2461999999</v>
      </c>
      <c r="E503" s="101">
        <v>28398.234700000001</v>
      </c>
      <c r="F503" s="59">
        <f t="shared" si="11"/>
        <v>2900374.4808999998</v>
      </c>
      <c r="I503" s="120">
        <v>98604517.785099998</v>
      </c>
      <c r="J503" s="121">
        <f t="shared" si="12"/>
        <v>95732541.538900003</v>
      </c>
    </row>
    <row r="504" spans="1:10" ht="22.95" customHeight="1" x14ac:dyDescent="0.3">
      <c r="A504" s="99">
        <v>499</v>
      </c>
      <c r="B504" s="100" t="s">
        <v>58</v>
      </c>
      <c r="C504" s="100" t="s">
        <v>561</v>
      </c>
      <c r="D504" s="101">
        <v>3476085.0758000002</v>
      </c>
      <c r="E504" s="101">
        <v>34371.690900000001</v>
      </c>
      <c r="F504" s="59">
        <f t="shared" si="11"/>
        <v>3510456.7667</v>
      </c>
      <c r="I504" s="120">
        <v>119345587.60330001</v>
      </c>
      <c r="J504" s="121">
        <f t="shared" si="12"/>
        <v>115869502.5275</v>
      </c>
    </row>
    <row r="505" spans="1:10" ht="22.95" customHeight="1" x14ac:dyDescent="0.3">
      <c r="A505" s="99">
        <v>500</v>
      </c>
      <c r="B505" s="100" t="s">
        <v>59</v>
      </c>
      <c r="C505" s="100" t="s">
        <v>562</v>
      </c>
      <c r="D505" s="101">
        <v>4878033.1984999999</v>
      </c>
      <c r="E505" s="101">
        <v>48234.2192</v>
      </c>
      <c r="F505" s="59">
        <f t="shared" si="11"/>
        <v>4926267.4177000001</v>
      </c>
      <c r="I505" s="120">
        <v>167479139.8145</v>
      </c>
      <c r="J505" s="121">
        <f t="shared" si="12"/>
        <v>162601106.616</v>
      </c>
    </row>
    <row r="506" spans="1:10" ht="22.95" customHeight="1" x14ac:dyDescent="0.3">
      <c r="A506" s="99">
        <v>501</v>
      </c>
      <c r="B506" s="100" t="s">
        <v>59</v>
      </c>
      <c r="C506" s="100" t="s">
        <v>563</v>
      </c>
      <c r="D506" s="101">
        <v>6270066.9522000002</v>
      </c>
      <c r="E506" s="101">
        <v>61998.7137</v>
      </c>
      <c r="F506" s="59">
        <f t="shared" si="11"/>
        <v>6332065.6659000004</v>
      </c>
      <c r="I506" s="120">
        <v>215272298.69100001</v>
      </c>
      <c r="J506" s="121">
        <f t="shared" si="12"/>
        <v>209002231.73880002</v>
      </c>
    </row>
    <row r="507" spans="1:10" ht="22.95" customHeight="1" x14ac:dyDescent="0.3">
      <c r="A507" s="99">
        <v>502</v>
      </c>
      <c r="B507" s="100" t="s">
        <v>59</v>
      </c>
      <c r="C507" s="100" t="s">
        <v>564</v>
      </c>
      <c r="D507" s="101">
        <v>10111678.635299999</v>
      </c>
      <c r="E507" s="101">
        <v>99984.748699999996</v>
      </c>
      <c r="F507" s="59">
        <f t="shared" si="11"/>
        <v>10211663.384</v>
      </c>
      <c r="I507" s="120">
        <v>347167633.14399999</v>
      </c>
      <c r="J507" s="121">
        <f t="shared" si="12"/>
        <v>337055954.50870001</v>
      </c>
    </row>
    <row r="508" spans="1:10" ht="22.95" customHeight="1" x14ac:dyDescent="0.3">
      <c r="A508" s="99">
        <v>503</v>
      </c>
      <c r="B508" s="100" t="s">
        <v>59</v>
      </c>
      <c r="C508" s="100" t="s">
        <v>565</v>
      </c>
      <c r="D508" s="101">
        <v>3952083.9276999999</v>
      </c>
      <c r="E508" s="101">
        <v>39078.3897</v>
      </c>
      <c r="F508" s="59">
        <f t="shared" si="11"/>
        <v>3991162.3174000001</v>
      </c>
      <c r="I508" s="120">
        <v>135688214.8513</v>
      </c>
      <c r="J508" s="121">
        <f t="shared" si="12"/>
        <v>131736130.9236</v>
      </c>
    </row>
    <row r="509" spans="1:10" ht="22.95" customHeight="1" x14ac:dyDescent="0.3">
      <c r="A509" s="99">
        <v>504</v>
      </c>
      <c r="B509" s="100" t="s">
        <v>59</v>
      </c>
      <c r="C509" s="100" t="s">
        <v>566</v>
      </c>
      <c r="D509" s="101">
        <v>3322699.0126</v>
      </c>
      <c r="E509" s="101">
        <v>32855.002399999998</v>
      </c>
      <c r="F509" s="59">
        <f t="shared" si="11"/>
        <v>3355554.0150000001</v>
      </c>
      <c r="I509" s="120">
        <v>114079332.7647</v>
      </c>
      <c r="J509" s="121">
        <f t="shared" si="12"/>
        <v>110756633.75209999</v>
      </c>
    </row>
    <row r="510" spans="1:10" ht="22.95" customHeight="1" x14ac:dyDescent="0.3">
      <c r="A510" s="99">
        <v>505</v>
      </c>
      <c r="B510" s="100" t="s">
        <v>59</v>
      </c>
      <c r="C510" s="100" t="s">
        <v>567</v>
      </c>
      <c r="D510" s="101">
        <v>3714654.9103999999</v>
      </c>
      <c r="E510" s="101">
        <v>36730.6806</v>
      </c>
      <c r="F510" s="59">
        <f t="shared" si="11"/>
        <v>3751385.591</v>
      </c>
      <c r="I510" s="120">
        <v>127536485.258</v>
      </c>
      <c r="J510" s="121">
        <f t="shared" si="12"/>
        <v>123821830.3476</v>
      </c>
    </row>
    <row r="511" spans="1:10" ht="22.95" customHeight="1" x14ac:dyDescent="0.3">
      <c r="A511" s="99">
        <v>506</v>
      </c>
      <c r="B511" s="100" t="s">
        <v>59</v>
      </c>
      <c r="C511" s="100" t="s">
        <v>568</v>
      </c>
      <c r="D511" s="101">
        <v>3410620.7245</v>
      </c>
      <c r="E511" s="101">
        <v>33724.376400000001</v>
      </c>
      <c r="F511" s="59">
        <f t="shared" si="11"/>
        <v>3444345.1009</v>
      </c>
      <c r="I511" s="120">
        <v>117097978.2079</v>
      </c>
      <c r="J511" s="121">
        <f t="shared" si="12"/>
        <v>113687357.4834</v>
      </c>
    </row>
    <row r="512" spans="1:10" ht="22.95" customHeight="1" x14ac:dyDescent="0.3">
      <c r="A512" s="99">
        <v>507</v>
      </c>
      <c r="B512" s="100" t="s">
        <v>59</v>
      </c>
      <c r="C512" s="100" t="s">
        <v>569</v>
      </c>
      <c r="D512" s="101">
        <v>4114551.0661999998</v>
      </c>
      <c r="E512" s="101">
        <v>40684.8724</v>
      </c>
      <c r="F512" s="59">
        <f t="shared" si="11"/>
        <v>4155235.9386</v>
      </c>
      <c r="I512" s="120">
        <v>141266253.273</v>
      </c>
      <c r="J512" s="121">
        <f t="shared" si="12"/>
        <v>137151702.20680001</v>
      </c>
    </row>
    <row r="513" spans="1:10" ht="22.95" customHeight="1" x14ac:dyDescent="0.3">
      <c r="A513" s="99">
        <v>508</v>
      </c>
      <c r="B513" s="100" t="s">
        <v>59</v>
      </c>
      <c r="C513" s="100" t="s">
        <v>570</v>
      </c>
      <c r="D513" s="101">
        <v>2747436.2278</v>
      </c>
      <c r="E513" s="101">
        <v>27166.7772</v>
      </c>
      <c r="F513" s="59">
        <f t="shared" si="11"/>
        <v>2774603.0049999999</v>
      </c>
      <c r="I513" s="120">
        <v>94328643.819999993</v>
      </c>
      <c r="J513" s="121">
        <f t="shared" si="12"/>
        <v>91581207.592199996</v>
      </c>
    </row>
    <row r="514" spans="1:10" ht="22.95" customHeight="1" x14ac:dyDescent="0.3">
      <c r="A514" s="99">
        <v>509</v>
      </c>
      <c r="B514" s="100" t="s">
        <v>59</v>
      </c>
      <c r="C514" s="100" t="s">
        <v>571</v>
      </c>
      <c r="D514" s="101">
        <v>4684655.3872999996</v>
      </c>
      <c r="E514" s="101">
        <v>46322.090400000001</v>
      </c>
      <c r="F514" s="59">
        <f t="shared" si="11"/>
        <v>4730977.4776999997</v>
      </c>
      <c r="I514" s="120">
        <v>160839834.96380001</v>
      </c>
      <c r="J514" s="121">
        <f t="shared" si="12"/>
        <v>156155179.5765</v>
      </c>
    </row>
    <row r="515" spans="1:10" ht="22.95" customHeight="1" x14ac:dyDescent="0.3">
      <c r="A515" s="99">
        <v>510</v>
      </c>
      <c r="B515" s="100" t="s">
        <v>59</v>
      </c>
      <c r="C515" s="100" t="s">
        <v>572</v>
      </c>
      <c r="D515" s="101">
        <v>4049652.8328</v>
      </c>
      <c r="E515" s="101">
        <v>40043.155599999998</v>
      </c>
      <c r="F515" s="59">
        <f t="shared" si="11"/>
        <v>4089695.9884000001</v>
      </c>
      <c r="I515" s="120">
        <v>139038080.5934</v>
      </c>
      <c r="J515" s="121">
        <f t="shared" si="12"/>
        <v>134988427.7606</v>
      </c>
    </row>
    <row r="516" spans="1:10" ht="22.95" customHeight="1" x14ac:dyDescent="0.3">
      <c r="A516" s="99">
        <v>511</v>
      </c>
      <c r="B516" s="100" t="s">
        <v>59</v>
      </c>
      <c r="C516" s="100" t="s">
        <v>573</v>
      </c>
      <c r="D516" s="101">
        <v>5568071.7855000002</v>
      </c>
      <c r="E516" s="101">
        <v>55057.352800000001</v>
      </c>
      <c r="F516" s="59">
        <f t="shared" si="11"/>
        <v>5623129.1383000007</v>
      </c>
      <c r="I516" s="120">
        <v>191170464.63409999</v>
      </c>
      <c r="J516" s="121">
        <f t="shared" si="12"/>
        <v>185602392.8486</v>
      </c>
    </row>
    <row r="517" spans="1:10" ht="22.95" customHeight="1" x14ac:dyDescent="0.3">
      <c r="A517" s="99">
        <v>512</v>
      </c>
      <c r="B517" s="100" t="s">
        <v>59</v>
      </c>
      <c r="C517" s="100" t="s">
        <v>574</v>
      </c>
      <c r="D517" s="101">
        <v>6024293.8932999996</v>
      </c>
      <c r="E517" s="101">
        <v>59568.498299999999</v>
      </c>
      <c r="F517" s="59">
        <f t="shared" si="11"/>
        <v>6083862.3915999997</v>
      </c>
      <c r="I517" s="120">
        <v>206834090.33669999</v>
      </c>
      <c r="J517" s="121">
        <f t="shared" si="12"/>
        <v>200809796.4434</v>
      </c>
    </row>
    <row r="518" spans="1:10" ht="22.95" customHeight="1" x14ac:dyDescent="0.3">
      <c r="A518" s="99">
        <v>513</v>
      </c>
      <c r="B518" s="100" t="s">
        <v>59</v>
      </c>
      <c r="C518" s="100" t="s">
        <v>575</v>
      </c>
      <c r="D518" s="101">
        <v>3242970.5499</v>
      </c>
      <c r="E518" s="101">
        <v>32066.643700000001</v>
      </c>
      <c r="F518" s="59">
        <f t="shared" si="11"/>
        <v>3275037.1935999999</v>
      </c>
      <c r="I518" s="120">
        <v>111341988.87989999</v>
      </c>
      <c r="J518" s="121">
        <f t="shared" si="12"/>
        <v>108099018.33</v>
      </c>
    </row>
    <row r="519" spans="1:10" ht="22.95" customHeight="1" x14ac:dyDescent="0.3">
      <c r="A519" s="99">
        <v>514</v>
      </c>
      <c r="B519" s="100" t="s">
        <v>59</v>
      </c>
      <c r="C519" s="100" t="s">
        <v>576</v>
      </c>
      <c r="D519" s="101">
        <v>3913164.7966</v>
      </c>
      <c r="E519" s="101">
        <v>38693.555500000002</v>
      </c>
      <c r="F519" s="59">
        <f t="shared" ref="F519:F582" si="13">SUM(D519:E519)</f>
        <v>3951858.3520999998</v>
      </c>
      <c r="I519" s="120">
        <v>134351991.34979999</v>
      </c>
      <c r="J519" s="121">
        <f t="shared" si="12"/>
        <v>130438826.55319999</v>
      </c>
    </row>
    <row r="520" spans="1:10" ht="22.95" customHeight="1" x14ac:dyDescent="0.3">
      <c r="A520" s="99">
        <v>515</v>
      </c>
      <c r="B520" s="100" t="s">
        <v>59</v>
      </c>
      <c r="C520" s="100" t="s">
        <v>577</v>
      </c>
      <c r="D520" s="101">
        <v>5858301.6961000003</v>
      </c>
      <c r="E520" s="101">
        <v>57927.159699999997</v>
      </c>
      <c r="F520" s="59">
        <f t="shared" si="13"/>
        <v>5916228.8558</v>
      </c>
      <c r="I520" s="120">
        <v>201135024.89829999</v>
      </c>
      <c r="J520" s="121">
        <f t="shared" si="12"/>
        <v>195276723.2022</v>
      </c>
    </row>
    <row r="521" spans="1:10" ht="22.95" customHeight="1" x14ac:dyDescent="0.3">
      <c r="A521" s="99">
        <v>516</v>
      </c>
      <c r="B521" s="100" t="s">
        <v>59</v>
      </c>
      <c r="C521" s="100" t="s">
        <v>578</v>
      </c>
      <c r="D521" s="101">
        <v>5684421.4667999996</v>
      </c>
      <c r="E521" s="101">
        <v>56207.823900000003</v>
      </c>
      <c r="F521" s="59">
        <f t="shared" si="13"/>
        <v>5740629.2906999998</v>
      </c>
      <c r="I521" s="120">
        <v>195165137.0255</v>
      </c>
      <c r="J521" s="121">
        <f t="shared" si="12"/>
        <v>189480715.5587</v>
      </c>
    </row>
    <row r="522" spans="1:10" ht="22.95" customHeight="1" x14ac:dyDescent="0.3">
      <c r="A522" s="99">
        <v>517</v>
      </c>
      <c r="B522" s="100" t="s">
        <v>59</v>
      </c>
      <c r="C522" s="100" t="s">
        <v>579</v>
      </c>
      <c r="D522" s="101">
        <v>5804269.6955000004</v>
      </c>
      <c r="E522" s="101">
        <v>57392.888800000001</v>
      </c>
      <c r="F522" s="59">
        <f t="shared" si="13"/>
        <v>5861662.5843000002</v>
      </c>
      <c r="I522" s="120">
        <v>199279926.2121</v>
      </c>
      <c r="J522" s="121">
        <f t="shared" si="12"/>
        <v>193475656.51660001</v>
      </c>
    </row>
    <row r="523" spans="1:10" ht="22.95" customHeight="1" x14ac:dyDescent="0.3">
      <c r="A523" s="99">
        <v>518</v>
      </c>
      <c r="B523" s="100" t="s">
        <v>59</v>
      </c>
      <c r="C523" s="100" t="s">
        <v>580</v>
      </c>
      <c r="D523" s="101">
        <v>4489059.8832999999</v>
      </c>
      <c r="E523" s="101">
        <v>44388.033000000003</v>
      </c>
      <c r="F523" s="59">
        <f t="shared" si="13"/>
        <v>4533447.9162999997</v>
      </c>
      <c r="I523" s="120">
        <v>154124389.32640001</v>
      </c>
      <c r="J523" s="121">
        <f t="shared" si="12"/>
        <v>149635329.44310001</v>
      </c>
    </row>
    <row r="524" spans="1:10" ht="22.95" customHeight="1" x14ac:dyDescent="0.3">
      <c r="A524" s="99">
        <v>519</v>
      </c>
      <c r="B524" s="100" t="s">
        <v>59</v>
      </c>
      <c r="C524" s="100" t="s">
        <v>581</v>
      </c>
      <c r="D524" s="101">
        <v>5134913.3046000004</v>
      </c>
      <c r="E524" s="101">
        <v>50774.261599999998</v>
      </c>
      <c r="F524" s="59">
        <f t="shared" si="13"/>
        <v>5185687.5662000002</v>
      </c>
      <c r="I524" s="120">
        <v>176298690.12349999</v>
      </c>
      <c r="J524" s="121">
        <f t="shared" si="12"/>
        <v>171163776.81889999</v>
      </c>
    </row>
    <row r="525" spans="1:10" ht="22.95" customHeight="1" x14ac:dyDescent="0.3">
      <c r="A525" s="99">
        <v>520</v>
      </c>
      <c r="B525" s="100" t="s">
        <v>60</v>
      </c>
      <c r="C525" s="100" t="s">
        <v>582</v>
      </c>
      <c r="D525" s="101">
        <v>3359780.4057999998</v>
      </c>
      <c r="E525" s="101">
        <v>33221.664900000003</v>
      </c>
      <c r="F525" s="59">
        <f t="shared" si="13"/>
        <v>3393002.0707</v>
      </c>
      <c r="I525" s="120">
        <v>115352460.5984</v>
      </c>
      <c r="J525" s="121">
        <f t="shared" si="12"/>
        <v>111992680.1926</v>
      </c>
    </row>
    <row r="526" spans="1:10" ht="22.95" customHeight="1" x14ac:dyDescent="0.3">
      <c r="A526" s="99">
        <v>521</v>
      </c>
      <c r="B526" s="100" t="s">
        <v>60</v>
      </c>
      <c r="C526" s="100" t="s">
        <v>583</v>
      </c>
      <c r="D526" s="101">
        <v>3787079.1598999999</v>
      </c>
      <c r="E526" s="101">
        <v>37446.814899999998</v>
      </c>
      <c r="F526" s="59">
        <f t="shared" si="13"/>
        <v>3824525.9748</v>
      </c>
      <c r="I526" s="120">
        <v>130023051.1568</v>
      </c>
      <c r="J526" s="121">
        <f t="shared" si="12"/>
        <v>126235971.99690001</v>
      </c>
    </row>
    <row r="527" spans="1:10" ht="22.95" customHeight="1" x14ac:dyDescent="0.3">
      <c r="A527" s="99">
        <v>522</v>
      </c>
      <c r="B527" s="100" t="s">
        <v>60</v>
      </c>
      <c r="C527" s="100" t="s">
        <v>584</v>
      </c>
      <c r="D527" s="101">
        <v>3877632.8818999999</v>
      </c>
      <c r="E527" s="101">
        <v>38342.2143</v>
      </c>
      <c r="F527" s="59">
        <f t="shared" si="13"/>
        <v>3915975.0962</v>
      </c>
      <c r="I527" s="120">
        <v>133132062.27860001</v>
      </c>
      <c r="J527" s="121">
        <f t="shared" si="12"/>
        <v>129254429.39670001</v>
      </c>
    </row>
    <row r="528" spans="1:10" ht="22.95" customHeight="1" x14ac:dyDescent="0.3">
      <c r="A528" s="99">
        <v>523</v>
      </c>
      <c r="B528" s="100" t="s">
        <v>60</v>
      </c>
      <c r="C528" s="100" t="s">
        <v>585</v>
      </c>
      <c r="D528" s="101">
        <v>4575078.3768999996</v>
      </c>
      <c r="E528" s="101">
        <v>45238.587800000001</v>
      </c>
      <c r="F528" s="59">
        <f t="shared" si="13"/>
        <v>4620316.9646999994</v>
      </c>
      <c r="I528" s="120">
        <v>157077690.9411</v>
      </c>
      <c r="J528" s="121">
        <f t="shared" si="12"/>
        <v>152502612.56420001</v>
      </c>
    </row>
    <row r="529" spans="1:10" ht="22.95" customHeight="1" x14ac:dyDescent="0.3">
      <c r="A529" s="99">
        <v>524</v>
      </c>
      <c r="B529" s="100" t="s">
        <v>60</v>
      </c>
      <c r="C529" s="100" t="s">
        <v>586</v>
      </c>
      <c r="D529" s="101">
        <v>3266802.8465999998</v>
      </c>
      <c r="E529" s="101">
        <v>32302.298500000001</v>
      </c>
      <c r="F529" s="59">
        <f t="shared" si="13"/>
        <v>3299105.1450999998</v>
      </c>
      <c r="I529" s="120">
        <v>112160231.06479999</v>
      </c>
      <c r="J529" s="121">
        <f t="shared" si="12"/>
        <v>108893428.2182</v>
      </c>
    </row>
    <row r="530" spans="1:10" ht="22.95" customHeight="1" x14ac:dyDescent="0.3">
      <c r="A530" s="99">
        <v>525</v>
      </c>
      <c r="B530" s="100" t="s">
        <v>60</v>
      </c>
      <c r="C530" s="100" t="s">
        <v>587</v>
      </c>
      <c r="D530" s="101">
        <v>3071886.8025000002</v>
      </c>
      <c r="E530" s="101">
        <v>30374.959599999998</v>
      </c>
      <c r="F530" s="59">
        <f t="shared" si="13"/>
        <v>3102261.7621000004</v>
      </c>
      <c r="I530" s="120">
        <v>105468113.55400001</v>
      </c>
      <c r="J530" s="121">
        <f t="shared" si="12"/>
        <v>102396226.75150001</v>
      </c>
    </row>
    <row r="531" spans="1:10" ht="22.95" customHeight="1" x14ac:dyDescent="0.3">
      <c r="A531" s="99">
        <v>526</v>
      </c>
      <c r="B531" s="100" t="s">
        <v>60</v>
      </c>
      <c r="C531" s="100" t="s">
        <v>588</v>
      </c>
      <c r="D531" s="101">
        <v>3509906.5806999998</v>
      </c>
      <c r="E531" s="101">
        <v>34706.119599999998</v>
      </c>
      <c r="F531" s="59">
        <f t="shared" si="13"/>
        <v>3544612.7002999997</v>
      </c>
      <c r="I531" s="120">
        <v>120506792.604</v>
      </c>
      <c r="J531" s="121">
        <f t="shared" si="12"/>
        <v>116996886.02330001</v>
      </c>
    </row>
    <row r="532" spans="1:10" ht="22.95" customHeight="1" x14ac:dyDescent="0.3">
      <c r="A532" s="99">
        <v>527</v>
      </c>
      <c r="B532" s="100" t="s">
        <v>60</v>
      </c>
      <c r="C532" s="100" t="s">
        <v>589</v>
      </c>
      <c r="D532" s="101">
        <v>5492157.4084999999</v>
      </c>
      <c r="E532" s="101">
        <v>54306.707999999999</v>
      </c>
      <c r="F532" s="59">
        <f t="shared" si="13"/>
        <v>5546464.1164999995</v>
      </c>
      <c r="I532" s="120">
        <v>188564071.02489999</v>
      </c>
      <c r="J532" s="121">
        <f t="shared" si="12"/>
        <v>183071913.6164</v>
      </c>
    </row>
    <row r="533" spans="1:10" ht="22.95" customHeight="1" x14ac:dyDescent="0.3">
      <c r="A533" s="99">
        <v>528</v>
      </c>
      <c r="B533" s="100" t="s">
        <v>60</v>
      </c>
      <c r="C533" s="100" t="s">
        <v>74</v>
      </c>
      <c r="D533" s="101">
        <v>5089826.9390000002</v>
      </c>
      <c r="E533" s="101">
        <v>50328.445599999999</v>
      </c>
      <c r="F533" s="59">
        <f t="shared" si="13"/>
        <v>5140155.3846000005</v>
      </c>
      <c r="I533" s="120">
        <v>174750724.90540001</v>
      </c>
      <c r="J533" s="121">
        <f t="shared" si="12"/>
        <v>169660897.9664</v>
      </c>
    </row>
    <row r="534" spans="1:10" ht="22.95" customHeight="1" x14ac:dyDescent="0.3">
      <c r="A534" s="99">
        <v>529</v>
      </c>
      <c r="B534" s="100" t="s">
        <v>60</v>
      </c>
      <c r="C534" s="100" t="s">
        <v>849</v>
      </c>
      <c r="D534" s="101">
        <v>3893640.1154999998</v>
      </c>
      <c r="E534" s="101">
        <v>38500.494599999998</v>
      </c>
      <c r="F534" s="59">
        <f t="shared" si="13"/>
        <v>3932140.6100999997</v>
      </c>
      <c r="I534" s="120">
        <v>133681643.9637</v>
      </c>
      <c r="J534" s="121">
        <f t="shared" si="12"/>
        <v>129788003.84819999</v>
      </c>
    </row>
    <row r="535" spans="1:10" ht="22.95" customHeight="1" x14ac:dyDescent="0.3">
      <c r="A535" s="99">
        <v>530</v>
      </c>
      <c r="B535" s="100" t="s">
        <v>60</v>
      </c>
      <c r="C535" s="100" t="s">
        <v>203</v>
      </c>
      <c r="D535" s="101">
        <v>3726966.0236</v>
      </c>
      <c r="E535" s="101">
        <v>36852.413399999998</v>
      </c>
      <c r="F535" s="59">
        <f t="shared" si="13"/>
        <v>3763818.4369999999</v>
      </c>
      <c r="I535" s="120">
        <v>127959166.809</v>
      </c>
      <c r="J535" s="121">
        <f t="shared" si="12"/>
        <v>124232200.7854</v>
      </c>
    </row>
    <row r="536" spans="1:10" ht="22.95" customHeight="1" x14ac:dyDescent="0.3">
      <c r="A536" s="99">
        <v>531</v>
      </c>
      <c r="B536" s="100" t="s">
        <v>60</v>
      </c>
      <c r="C536" s="100" t="s">
        <v>590</v>
      </c>
      <c r="D536" s="101">
        <v>3959633.8938000002</v>
      </c>
      <c r="E536" s="101">
        <v>39153.044099999999</v>
      </c>
      <c r="F536" s="59">
        <f t="shared" si="13"/>
        <v>3998786.9379000003</v>
      </c>
      <c r="I536" s="120">
        <v>135947430.35339999</v>
      </c>
      <c r="J536" s="121">
        <f t="shared" si="12"/>
        <v>131987796.45959999</v>
      </c>
    </row>
    <row r="537" spans="1:10" ht="22.95" customHeight="1" x14ac:dyDescent="0.3">
      <c r="A537" s="99">
        <v>532</v>
      </c>
      <c r="B537" s="100" t="s">
        <v>60</v>
      </c>
      <c r="C537" s="100" t="s">
        <v>591</v>
      </c>
      <c r="D537" s="101">
        <v>3178656.3629999999</v>
      </c>
      <c r="E537" s="101">
        <v>31430.702000000001</v>
      </c>
      <c r="F537" s="59">
        <f t="shared" si="13"/>
        <v>3210087.0649999999</v>
      </c>
      <c r="I537" s="120">
        <v>109133868.4612</v>
      </c>
      <c r="J537" s="121">
        <f t="shared" si="12"/>
        <v>105955212.09819999</v>
      </c>
    </row>
    <row r="538" spans="1:10" ht="22.95" customHeight="1" x14ac:dyDescent="0.3">
      <c r="A538" s="99">
        <v>533</v>
      </c>
      <c r="B538" s="100" t="s">
        <v>61</v>
      </c>
      <c r="C538" s="100" t="s">
        <v>592</v>
      </c>
      <c r="D538" s="101">
        <v>3495168.9013999999</v>
      </c>
      <c r="E538" s="101">
        <v>34560.392699999997</v>
      </c>
      <c r="F538" s="59">
        <f t="shared" si="13"/>
        <v>3529729.2941000001</v>
      </c>
      <c r="I538" s="120">
        <v>120000798.9462</v>
      </c>
      <c r="J538" s="121">
        <f t="shared" si="12"/>
        <v>116505630.0448</v>
      </c>
    </row>
    <row r="539" spans="1:10" ht="22.95" customHeight="1" x14ac:dyDescent="0.3">
      <c r="A539" s="99">
        <v>534</v>
      </c>
      <c r="B539" s="100" t="s">
        <v>61</v>
      </c>
      <c r="C539" s="100" t="s">
        <v>593</v>
      </c>
      <c r="D539" s="101">
        <v>3000840.8144999999</v>
      </c>
      <c r="E539" s="101">
        <v>29672.453600000001</v>
      </c>
      <c r="F539" s="59">
        <f t="shared" si="13"/>
        <v>3030513.2681</v>
      </c>
      <c r="I539" s="120">
        <v>103028867.9645</v>
      </c>
      <c r="J539" s="121">
        <f t="shared" si="12"/>
        <v>100028027.14999999</v>
      </c>
    </row>
    <row r="540" spans="1:10" ht="22.95" customHeight="1" x14ac:dyDescent="0.3">
      <c r="A540" s="99">
        <v>535</v>
      </c>
      <c r="B540" s="100" t="s">
        <v>61</v>
      </c>
      <c r="C540" s="100" t="s">
        <v>594</v>
      </c>
      <c r="D540" s="101">
        <v>3436585.7206999999</v>
      </c>
      <c r="E540" s="101">
        <v>33981.119500000001</v>
      </c>
      <c r="F540" s="59">
        <f t="shared" si="13"/>
        <v>3470566.8402</v>
      </c>
      <c r="I540" s="120">
        <v>117989443.0783</v>
      </c>
      <c r="J540" s="121">
        <f t="shared" si="12"/>
        <v>114552857.3576</v>
      </c>
    </row>
    <row r="541" spans="1:10" ht="22.95" customHeight="1" x14ac:dyDescent="0.3">
      <c r="A541" s="99">
        <v>536</v>
      </c>
      <c r="B541" s="100" t="s">
        <v>61</v>
      </c>
      <c r="C541" s="100" t="s">
        <v>595</v>
      </c>
      <c r="D541" s="101">
        <v>5594256.7292999998</v>
      </c>
      <c r="E541" s="101">
        <v>55316.270799999998</v>
      </c>
      <c r="F541" s="59">
        <f t="shared" si="13"/>
        <v>5649573.0000999998</v>
      </c>
      <c r="I541" s="120">
        <v>192069481.04030001</v>
      </c>
      <c r="J541" s="121">
        <f t="shared" si="12"/>
        <v>186475224.31100002</v>
      </c>
    </row>
    <row r="542" spans="1:10" ht="22.95" customHeight="1" x14ac:dyDescent="0.3">
      <c r="A542" s="99">
        <v>537</v>
      </c>
      <c r="B542" s="100" t="s">
        <v>61</v>
      </c>
      <c r="C542" s="100" t="s">
        <v>596</v>
      </c>
      <c r="D542" s="101">
        <v>3357984.5019999999</v>
      </c>
      <c r="E542" s="101">
        <v>33203.906999999999</v>
      </c>
      <c r="F542" s="59">
        <f t="shared" si="13"/>
        <v>3391188.409</v>
      </c>
      <c r="I542" s="120">
        <v>115290801.2351</v>
      </c>
      <c r="J542" s="121">
        <f t="shared" si="12"/>
        <v>111932816.7331</v>
      </c>
    </row>
    <row r="543" spans="1:10" ht="22.95" customHeight="1" x14ac:dyDescent="0.3">
      <c r="A543" s="99">
        <v>538</v>
      </c>
      <c r="B543" s="100" t="s">
        <v>61</v>
      </c>
      <c r="C543" s="100" t="s">
        <v>597</v>
      </c>
      <c r="D543" s="101">
        <v>3536669.3771000002</v>
      </c>
      <c r="E543" s="101">
        <v>34970.751300000004</v>
      </c>
      <c r="F543" s="59">
        <f t="shared" si="13"/>
        <v>3571640.1284000003</v>
      </c>
      <c r="I543" s="120">
        <v>121425648.61310001</v>
      </c>
      <c r="J543" s="121">
        <f t="shared" si="12"/>
        <v>117888979.236</v>
      </c>
    </row>
    <row r="544" spans="1:10" ht="22.95" customHeight="1" x14ac:dyDescent="0.3">
      <c r="A544" s="99">
        <v>539</v>
      </c>
      <c r="B544" s="100" t="s">
        <v>61</v>
      </c>
      <c r="C544" s="100" t="s">
        <v>598</v>
      </c>
      <c r="D544" s="101">
        <v>3349889.662</v>
      </c>
      <c r="E544" s="101">
        <v>33123.864800000003</v>
      </c>
      <c r="F544" s="59">
        <f t="shared" si="13"/>
        <v>3383013.5268000001</v>
      </c>
      <c r="I544" s="120">
        <v>115012878.3952</v>
      </c>
      <c r="J544" s="121">
        <f t="shared" si="12"/>
        <v>111662988.7332</v>
      </c>
    </row>
    <row r="545" spans="1:10" ht="22.95" customHeight="1" x14ac:dyDescent="0.3">
      <c r="A545" s="99">
        <v>540</v>
      </c>
      <c r="B545" s="100" t="s">
        <v>61</v>
      </c>
      <c r="C545" s="100" t="s">
        <v>599</v>
      </c>
      <c r="D545" s="101">
        <v>2993338.6540000001</v>
      </c>
      <c r="E545" s="101">
        <v>29598.2719</v>
      </c>
      <c r="F545" s="59">
        <f t="shared" si="13"/>
        <v>3022936.9259000001</v>
      </c>
      <c r="I545" s="120">
        <v>102771293.7855</v>
      </c>
      <c r="J545" s="121">
        <f t="shared" si="12"/>
        <v>99777955.131500006</v>
      </c>
    </row>
    <row r="546" spans="1:10" ht="22.95" customHeight="1" x14ac:dyDescent="0.3">
      <c r="A546" s="99">
        <v>541</v>
      </c>
      <c r="B546" s="100" t="s">
        <v>61</v>
      </c>
      <c r="C546" s="100" t="s">
        <v>600</v>
      </c>
      <c r="D546" s="101">
        <v>3229984.7245999998</v>
      </c>
      <c r="E546" s="101">
        <v>31938.2392</v>
      </c>
      <c r="F546" s="59">
        <f t="shared" si="13"/>
        <v>3261922.9638</v>
      </c>
      <c r="I546" s="120">
        <v>110896142.2112</v>
      </c>
      <c r="J546" s="121">
        <f t="shared" si="12"/>
        <v>107666157.4866</v>
      </c>
    </row>
    <row r="547" spans="1:10" ht="22.95" customHeight="1" x14ac:dyDescent="0.3">
      <c r="A547" s="99">
        <v>542</v>
      </c>
      <c r="B547" s="100" t="s">
        <v>61</v>
      </c>
      <c r="C547" s="100" t="s">
        <v>601</v>
      </c>
      <c r="D547" s="101">
        <v>3557120.5079000001</v>
      </c>
      <c r="E547" s="101">
        <v>35172.973100000003</v>
      </c>
      <c r="F547" s="59">
        <f t="shared" si="13"/>
        <v>3592293.4810000001</v>
      </c>
      <c r="I547" s="120">
        <v>122127804.1045</v>
      </c>
      <c r="J547" s="121">
        <f t="shared" si="12"/>
        <v>118570683.5966</v>
      </c>
    </row>
    <row r="548" spans="1:10" ht="22.95" customHeight="1" x14ac:dyDescent="0.3">
      <c r="A548" s="99">
        <v>543</v>
      </c>
      <c r="B548" s="100" t="s">
        <v>61</v>
      </c>
      <c r="C548" s="100" t="s">
        <v>602</v>
      </c>
      <c r="D548" s="101">
        <v>3474576.4810000001</v>
      </c>
      <c r="E548" s="101">
        <v>34356.7739</v>
      </c>
      <c r="F548" s="59">
        <f t="shared" si="13"/>
        <v>3508933.2549000001</v>
      </c>
      <c r="I548" s="120">
        <v>119293792.5143</v>
      </c>
      <c r="J548" s="121">
        <f t="shared" si="12"/>
        <v>115819216.0333</v>
      </c>
    </row>
    <row r="549" spans="1:10" ht="22.95" customHeight="1" x14ac:dyDescent="0.3">
      <c r="A549" s="99">
        <v>544</v>
      </c>
      <c r="B549" s="100" t="s">
        <v>61</v>
      </c>
      <c r="C549" s="100" t="s">
        <v>603</v>
      </c>
      <c r="D549" s="101">
        <v>4043089.5575999999</v>
      </c>
      <c r="E549" s="101">
        <v>39978.257599999997</v>
      </c>
      <c r="F549" s="59">
        <f t="shared" si="13"/>
        <v>4083067.8152000001</v>
      </c>
      <c r="I549" s="120">
        <v>138812741.47690001</v>
      </c>
      <c r="J549" s="121">
        <f t="shared" ref="J549:J612" si="14">I549-D549</f>
        <v>134769651.91930002</v>
      </c>
    </row>
    <row r="550" spans="1:10" ht="22.95" customHeight="1" x14ac:dyDescent="0.3">
      <c r="A550" s="99">
        <v>545</v>
      </c>
      <c r="B550" s="100" t="s">
        <v>61</v>
      </c>
      <c r="C550" s="100" t="s">
        <v>604</v>
      </c>
      <c r="D550" s="101">
        <v>4141623.9504</v>
      </c>
      <c r="E550" s="101">
        <v>40952.570299999999</v>
      </c>
      <c r="F550" s="59">
        <f t="shared" si="13"/>
        <v>4182576.5206999998</v>
      </c>
      <c r="I550" s="120">
        <v>142195755.62920001</v>
      </c>
      <c r="J550" s="121">
        <f t="shared" si="14"/>
        <v>138054131.67880002</v>
      </c>
    </row>
    <row r="551" spans="1:10" ht="22.95" customHeight="1" x14ac:dyDescent="0.3">
      <c r="A551" s="99">
        <v>546</v>
      </c>
      <c r="B551" s="100" t="s">
        <v>61</v>
      </c>
      <c r="C551" s="100" t="s">
        <v>605</v>
      </c>
      <c r="D551" s="101">
        <v>4585876.8963000001</v>
      </c>
      <c r="E551" s="101">
        <v>45345.364099999999</v>
      </c>
      <c r="F551" s="59">
        <f t="shared" si="13"/>
        <v>4631222.2604</v>
      </c>
      <c r="I551" s="120">
        <v>157448440.10600001</v>
      </c>
      <c r="J551" s="121">
        <f t="shared" si="14"/>
        <v>152862563.20970002</v>
      </c>
    </row>
    <row r="552" spans="1:10" ht="22.95" customHeight="1" x14ac:dyDescent="0.3">
      <c r="A552" s="99">
        <v>547</v>
      </c>
      <c r="B552" s="100" t="s">
        <v>61</v>
      </c>
      <c r="C552" s="100" t="s">
        <v>606</v>
      </c>
      <c r="D552" s="101">
        <v>5411049.6096999999</v>
      </c>
      <c r="E552" s="101">
        <v>53504.710299999999</v>
      </c>
      <c r="F552" s="59">
        <f t="shared" si="13"/>
        <v>5464554.3200000003</v>
      </c>
      <c r="I552" s="120">
        <v>185779369.9337</v>
      </c>
      <c r="J552" s="121">
        <f t="shared" si="14"/>
        <v>180368320.324</v>
      </c>
    </row>
    <row r="553" spans="1:10" ht="22.95" customHeight="1" x14ac:dyDescent="0.3">
      <c r="A553" s="99">
        <v>548</v>
      </c>
      <c r="B553" s="100" t="s">
        <v>61</v>
      </c>
      <c r="C553" s="100" t="s">
        <v>607</v>
      </c>
      <c r="D553" s="101">
        <v>3426991.9841999998</v>
      </c>
      <c r="E553" s="101">
        <v>33886.256200000003</v>
      </c>
      <c r="F553" s="59">
        <f t="shared" si="13"/>
        <v>3460878.2404</v>
      </c>
      <c r="I553" s="120">
        <v>117660058.124</v>
      </c>
      <c r="J553" s="121">
        <f t="shared" si="14"/>
        <v>114233066.1398</v>
      </c>
    </row>
    <row r="554" spans="1:10" ht="22.95" customHeight="1" x14ac:dyDescent="0.3">
      <c r="A554" s="99">
        <v>549</v>
      </c>
      <c r="B554" s="100" t="s">
        <v>61</v>
      </c>
      <c r="C554" s="100" t="s">
        <v>608</v>
      </c>
      <c r="D554" s="101">
        <v>4651459.2597000003</v>
      </c>
      <c r="E554" s="101">
        <v>45993.845500000003</v>
      </c>
      <c r="F554" s="59">
        <f t="shared" si="13"/>
        <v>4697453.1052000001</v>
      </c>
      <c r="I554" s="120">
        <v>159700101.24880001</v>
      </c>
      <c r="J554" s="121">
        <f t="shared" si="14"/>
        <v>155048641.98910001</v>
      </c>
    </row>
    <row r="555" spans="1:10" ht="22.95" customHeight="1" x14ac:dyDescent="0.3">
      <c r="A555" s="99">
        <v>550</v>
      </c>
      <c r="B555" s="100" t="s">
        <v>61</v>
      </c>
      <c r="C555" s="100" t="s">
        <v>609</v>
      </c>
      <c r="D555" s="101">
        <v>3141960.7897999999</v>
      </c>
      <c r="E555" s="101">
        <v>31067.854500000001</v>
      </c>
      <c r="F555" s="59">
        <f t="shared" si="13"/>
        <v>3173028.6442999998</v>
      </c>
      <c r="I555" s="120">
        <v>107873987.1154</v>
      </c>
      <c r="J555" s="121">
        <f t="shared" si="14"/>
        <v>104732026.3256</v>
      </c>
    </row>
    <row r="556" spans="1:10" ht="22.95" customHeight="1" x14ac:dyDescent="0.3">
      <c r="A556" s="99">
        <v>551</v>
      </c>
      <c r="B556" s="100" t="s">
        <v>61</v>
      </c>
      <c r="C556" s="100" t="s">
        <v>610</v>
      </c>
      <c r="D556" s="101">
        <v>3616034.9903000002</v>
      </c>
      <c r="E556" s="101">
        <v>35755.522199999999</v>
      </c>
      <c r="F556" s="59">
        <f t="shared" si="13"/>
        <v>3651790.5125000002</v>
      </c>
      <c r="I556" s="120">
        <v>124150534.66779999</v>
      </c>
      <c r="J556" s="121">
        <f t="shared" si="14"/>
        <v>120534499.67749999</v>
      </c>
    </row>
    <row r="557" spans="1:10" ht="22.95" customHeight="1" x14ac:dyDescent="0.3">
      <c r="A557" s="99">
        <v>552</v>
      </c>
      <c r="B557" s="100" t="s">
        <v>61</v>
      </c>
      <c r="C557" s="100" t="s">
        <v>611</v>
      </c>
      <c r="D557" s="101">
        <v>4170691.3892000001</v>
      </c>
      <c r="E557" s="101">
        <v>41239.9905</v>
      </c>
      <c r="F557" s="59">
        <f t="shared" si="13"/>
        <v>4211931.3797000004</v>
      </c>
      <c r="I557" s="120">
        <v>143193737.69440001</v>
      </c>
      <c r="J557" s="121">
        <f t="shared" si="14"/>
        <v>139023046.30520001</v>
      </c>
    </row>
    <row r="558" spans="1:10" ht="22.95" customHeight="1" x14ac:dyDescent="0.3">
      <c r="A558" s="99">
        <v>553</v>
      </c>
      <c r="B558" s="100" t="s">
        <v>61</v>
      </c>
      <c r="C558" s="100" t="s">
        <v>612</v>
      </c>
      <c r="D558" s="101">
        <v>3923496.6050999998</v>
      </c>
      <c r="E558" s="101">
        <v>38795.716999999997</v>
      </c>
      <c r="F558" s="59">
        <f t="shared" si="13"/>
        <v>3962292.3221</v>
      </c>
      <c r="I558" s="120">
        <v>134706716.77520001</v>
      </c>
      <c r="J558" s="121">
        <f t="shared" si="14"/>
        <v>130783220.1701</v>
      </c>
    </row>
    <row r="559" spans="1:10" ht="22.95" customHeight="1" x14ac:dyDescent="0.3">
      <c r="A559" s="99">
        <v>554</v>
      </c>
      <c r="B559" s="100" t="s">
        <v>61</v>
      </c>
      <c r="C559" s="100" t="s">
        <v>613</v>
      </c>
      <c r="D559" s="101">
        <v>4638174.1383999996</v>
      </c>
      <c r="E559" s="101">
        <v>45862.481599999999</v>
      </c>
      <c r="F559" s="59">
        <f t="shared" si="13"/>
        <v>4684036.6199999992</v>
      </c>
      <c r="I559" s="120">
        <v>159243978.75139999</v>
      </c>
      <c r="J559" s="121">
        <f t="shared" si="14"/>
        <v>154605804.61300001</v>
      </c>
    </row>
    <row r="560" spans="1:10" ht="22.95" customHeight="1" x14ac:dyDescent="0.3">
      <c r="A560" s="99">
        <v>555</v>
      </c>
      <c r="B560" s="100" t="s">
        <v>61</v>
      </c>
      <c r="C560" s="100" t="s">
        <v>614</v>
      </c>
      <c r="D560" s="101">
        <v>3392013.2149</v>
      </c>
      <c r="E560" s="101">
        <v>33540.3845</v>
      </c>
      <c r="F560" s="59">
        <f t="shared" si="13"/>
        <v>3425553.5994000002</v>
      </c>
      <c r="I560" s="120">
        <v>116459120.37970001</v>
      </c>
      <c r="J560" s="121">
        <f t="shared" si="14"/>
        <v>113067107.1648</v>
      </c>
    </row>
    <row r="561" spans="1:10" ht="22.95" customHeight="1" x14ac:dyDescent="0.3">
      <c r="A561" s="99">
        <v>556</v>
      </c>
      <c r="B561" s="100" t="s">
        <v>61</v>
      </c>
      <c r="C561" s="100" t="s">
        <v>615</v>
      </c>
      <c r="D561" s="101">
        <v>2760560.3516000002</v>
      </c>
      <c r="E561" s="101">
        <v>27296.549200000001</v>
      </c>
      <c r="F561" s="59">
        <f t="shared" si="13"/>
        <v>2787856.9007999999</v>
      </c>
      <c r="I561" s="120">
        <v>94779238.738600001</v>
      </c>
      <c r="J561" s="121">
        <f t="shared" si="14"/>
        <v>92018678.386999995</v>
      </c>
    </row>
    <row r="562" spans="1:10" ht="22.95" customHeight="1" x14ac:dyDescent="0.3">
      <c r="A562" s="99">
        <v>557</v>
      </c>
      <c r="B562" s="100" t="s">
        <v>61</v>
      </c>
      <c r="C562" s="100" t="s">
        <v>616</v>
      </c>
      <c r="D562" s="101">
        <v>3077170.9400999998</v>
      </c>
      <c r="E562" s="101">
        <v>30427.2094</v>
      </c>
      <c r="F562" s="59">
        <f t="shared" si="13"/>
        <v>3107598.1494999998</v>
      </c>
      <c r="I562" s="120">
        <v>105649535.61149999</v>
      </c>
      <c r="J562" s="121">
        <f t="shared" si="14"/>
        <v>102572364.6714</v>
      </c>
    </row>
    <row r="563" spans="1:10" ht="22.95" customHeight="1" x14ac:dyDescent="0.3">
      <c r="A563" s="99">
        <v>558</v>
      </c>
      <c r="B563" s="100" t="s">
        <v>62</v>
      </c>
      <c r="C563" s="100" t="s">
        <v>617</v>
      </c>
      <c r="D563" s="101">
        <v>3454785.2017999999</v>
      </c>
      <c r="E563" s="101">
        <v>34161.076800000003</v>
      </c>
      <c r="F563" s="59">
        <f t="shared" si="13"/>
        <v>3488946.2785999998</v>
      </c>
      <c r="I563" s="120">
        <v>118614291.92659999</v>
      </c>
      <c r="J563" s="121">
        <f t="shared" si="14"/>
        <v>115159506.72479999</v>
      </c>
    </row>
    <row r="564" spans="1:10" ht="22.95" customHeight="1" x14ac:dyDescent="0.3">
      <c r="A564" s="99">
        <v>559</v>
      </c>
      <c r="B564" s="100" t="s">
        <v>62</v>
      </c>
      <c r="C564" s="100" t="s">
        <v>618</v>
      </c>
      <c r="D564" s="101">
        <v>3566537.1009</v>
      </c>
      <c r="E564" s="101">
        <v>35266.084799999997</v>
      </c>
      <c r="F564" s="59">
        <f t="shared" si="13"/>
        <v>3601803.1856999998</v>
      </c>
      <c r="I564" s="120">
        <v>122451107.13</v>
      </c>
      <c r="J564" s="121">
        <f t="shared" si="14"/>
        <v>118884570.0291</v>
      </c>
    </row>
    <row r="565" spans="1:10" ht="22.95" customHeight="1" x14ac:dyDescent="0.3">
      <c r="A565" s="99">
        <v>560</v>
      </c>
      <c r="B565" s="100" t="s">
        <v>62</v>
      </c>
      <c r="C565" s="100" t="s">
        <v>619</v>
      </c>
      <c r="D565" s="101">
        <v>5481885.5925000003</v>
      </c>
      <c r="E565" s="101">
        <v>54205.139799999997</v>
      </c>
      <c r="F565" s="59">
        <f t="shared" si="13"/>
        <v>5536090.7323000003</v>
      </c>
      <c r="I565" s="120">
        <v>188211405.34369999</v>
      </c>
      <c r="J565" s="121">
        <f t="shared" si="14"/>
        <v>182729519.75119999</v>
      </c>
    </row>
    <row r="566" spans="1:10" ht="22.95" customHeight="1" x14ac:dyDescent="0.3">
      <c r="A566" s="99">
        <v>561</v>
      </c>
      <c r="B566" s="100" t="s">
        <v>62</v>
      </c>
      <c r="C566" s="100" t="s">
        <v>620</v>
      </c>
      <c r="D566" s="101">
        <v>3604385.7963999999</v>
      </c>
      <c r="E566" s="101">
        <v>35640.3344</v>
      </c>
      <c r="F566" s="59">
        <f t="shared" si="13"/>
        <v>3640026.1307999999</v>
      </c>
      <c r="I566" s="120">
        <v>123750579.00849999</v>
      </c>
      <c r="J566" s="121">
        <f t="shared" si="14"/>
        <v>120146193.2121</v>
      </c>
    </row>
    <row r="567" spans="1:10" ht="22.95" customHeight="1" x14ac:dyDescent="0.3">
      <c r="A567" s="99">
        <v>562</v>
      </c>
      <c r="B567" s="100" t="s">
        <v>62</v>
      </c>
      <c r="C567" s="100" t="s">
        <v>621</v>
      </c>
      <c r="D567" s="101">
        <v>3230173.6482000002</v>
      </c>
      <c r="E567" s="101">
        <v>31940.1073</v>
      </c>
      <c r="F567" s="59">
        <f t="shared" si="13"/>
        <v>3262113.7555</v>
      </c>
      <c r="I567" s="120">
        <v>110902628.5869</v>
      </c>
      <c r="J567" s="121">
        <f t="shared" si="14"/>
        <v>107672454.93869999</v>
      </c>
    </row>
    <row r="568" spans="1:10" ht="22.95" customHeight="1" x14ac:dyDescent="0.3">
      <c r="A568" s="99">
        <v>563</v>
      </c>
      <c r="B568" s="100" t="s">
        <v>62</v>
      </c>
      <c r="C568" s="100" t="s">
        <v>622</v>
      </c>
      <c r="D568" s="101">
        <v>2457111.6642999998</v>
      </c>
      <c r="E568" s="101">
        <v>24296.0344</v>
      </c>
      <c r="F568" s="59">
        <f t="shared" si="13"/>
        <v>2481407.6986999996</v>
      </c>
      <c r="I568" s="120">
        <v>84360833.807999998</v>
      </c>
      <c r="J568" s="121">
        <f t="shared" si="14"/>
        <v>81903722.143700004</v>
      </c>
    </row>
    <row r="569" spans="1:10" ht="22.95" customHeight="1" x14ac:dyDescent="0.3">
      <c r="A569" s="99">
        <v>564</v>
      </c>
      <c r="B569" s="100" t="s">
        <v>62</v>
      </c>
      <c r="C569" s="100" t="s">
        <v>804</v>
      </c>
      <c r="D569" s="101">
        <v>2393660.963</v>
      </c>
      <c r="E569" s="101">
        <v>23668.631000000001</v>
      </c>
      <c r="F569" s="59">
        <f t="shared" si="13"/>
        <v>2417329.594</v>
      </c>
      <c r="I569" s="120">
        <v>82182359.7289</v>
      </c>
      <c r="J569" s="121">
        <f t="shared" si="14"/>
        <v>79788698.765900001</v>
      </c>
    </row>
    <row r="570" spans="1:10" ht="22.95" customHeight="1" x14ac:dyDescent="0.3">
      <c r="A570" s="99">
        <v>565</v>
      </c>
      <c r="B570" s="100" t="s">
        <v>62</v>
      </c>
      <c r="C570" s="100" t="s">
        <v>623</v>
      </c>
      <c r="D570" s="101">
        <v>5374864.2518999996</v>
      </c>
      <c r="E570" s="101">
        <v>53146.907800000001</v>
      </c>
      <c r="F570" s="59">
        <f t="shared" si="13"/>
        <v>5428011.1596999997</v>
      </c>
      <c r="I570" s="120">
        <v>184537005.98069999</v>
      </c>
      <c r="J570" s="121">
        <f t="shared" si="14"/>
        <v>179162141.7288</v>
      </c>
    </row>
    <row r="571" spans="1:10" ht="22.95" customHeight="1" x14ac:dyDescent="0.3">
      <c r="A571" s="99">
        <v>566</v>
      </c>
      <c r="B571" s="100" t="s">
        <v>62</v>
      </c>
      <c r="C571" s="100" t="s">
        <v>624</v>
      </c>
      <c r="D571" s="101">
        <v>3198712.5830000001</v>
      </c>
      <c r="E571" s="101">
        <v>31629.018800000002</v>
      </c>
      <c r="F571" s="59">
        <f t="shared" si="13"/>
        <v>3230341.6018000003</v>
      </c>
      <c r="I571" s="120">
        <v>109822465.3506</v>
      </c>
      <c r="J571" s="121">
        <f t="shared" si="14"/>
        <v>106623752.7676</v>
      </c>
    </row>
    <row r="572" spans="1:10" ht="22.95" customHeight="1" x14ac:dyDescent="0.3">
      <c r="A572" s="99">
        <v>567</v>
      </c>
      <c r="B572" s="100" t="s">
        <v>62</v>
      </c>
      <c r="C572" s="100" t="s">
        <v>625</v>
      </c>
      <c r="D572" s="101">
        <v>3996478.5989000001</v>
      </c>
      <c r="E572" s="101">
        <v>39517.366300000002</v>
      </c>
      <c r="F572" s="59">
        <f t="shared" si="13"/>
        <v>4035995.9652</v>
      </c>
      <c r="I572" s="120">
        <v>137212431.8951</v>
      </c>
      <c r="J572" s="121">
        <f t="shared" si="14"/>
        <v>133215953.29619999</v>
      </c>
    </row>
    <row r="573" spans="1:10" ht="22.95" customHeight="1" x14ac:dyDescent="0.3">
      <c r="A573" s="99">
        <v>568</v>
      </c>
      <c r="B573" s="100" t="s">
        <v>62</v>
      </c>
      <c r="C573" s="100" t="s">
        <v>626</v>
      </c>
      <c r="D573" s="101">
        <v>3083284.9879000001</v>
      </c>
      <c r="E573" s="101">
        <v>30487.665400000002</v>
      </c>
      <c r="F573" s="59">
        <f t="shared" si="13"/>
        <v>3113772.6532999999</v>
      </c>
      <c r="I573" s="120">
        <v>105859451.25229999</v>
      </c>
      <c r="J573" s="121">
        <f t="shared" si="14"/>
        <v>102776166.26439999</v>
      </c>
    </row>
    <row r="574" spans="1:10" ht="22.95" customHeight="1" x14ac:dyDescent="0.3">
      <c r="A574" s="99">
        <v>569</v>
      </c>
      <c r="B574" s="100" t="s">
        <v>62</v>
      </c>
      <c r="C574" s="100" t="s">
        <v>627</v>
      </c>
      <c r="D574" s="101">
        <v>2785613.1143999998</v>
      </c>
      <c r="E574" s="101">
        <v>27544.272099999998</v>
      </c>
      <c r="F574" s="59">
        <f t="shared" si="13"/>
        <v>2813157.3865</v>
      </c>
      <c r="I574" s="120">
        <v>95639383.594300002</v>
      </c>
      <c r="J574" s="121">
        <f t="shared" si="14"/>
        <v>92853770.479900002</v>
      </c>
    </row>
    <row r="575" spans="1:10" ht="22.95" customHeight="1" x14ac:dyDescent="0.3">
      <c r="A575" s="99">
        <v>570</v>
      </c>
      <c r="B575" s="100" t="s">
        <v>62</v>
      </c>
      <c r="C575" s="100" t="s">
        <v>850</v>
      </c>
      <c r="D575" s="101">
        <v>2511948.8541999999</v>
      </c>
      <c r="E575" s="101">
        <v>24838.267100000001</v>
      </c>
      <c r="F575" s="59">
        <f t="shared" si="13"/>
        <v>2536787.1212999998</v>
      </c>
      <c r="I575" s="120">
        <v>86243577.328299999</v>
      </c>
      <c r="J575" s="121">
        <f t="shared" si="14"/>
        <v>83731628.474099994</v>
      </c>
    </row>
    <row r="576" spans="1:10" ht="22.95" customHeight="1" x14ac:dyDescent="0.3">
      <c r="A576" s="99">
        <v>571</v>
      </c>
      <c r="B576" s="100" t="s">
        <v>62</v>
      </c>
      <c r="C576" s="100" t="s">
        <v>628</v>
      </c>
      <c r="D576" s="101">
        <v>2887804.2110000001</v>
      </c>
      <c r="E576" s="101">
        <v>28554.742399999999</v>
      </c>
      <c r="F576" s="59">
        <f t="shared" si="13"/>
        <v>2916358.9534</v>
      </c>
      <c r="I576" s="120">
        <v>99147944.578099996</v>
      </c>
      <c r="J576" s="121">
        <f t="shared" si="14"/>
        <v>96260140.3671</v>
      </c>
    </row>
    <row r="577" spans="1:10" ht="22.95" customHeight="1" x14ac:dyDescent="0.3">
      <c r="A577" s="99">
        <v>572</v>
      </c>
      <c r="B577" s="100" t="s">
        <v>62</v>
      </c>
      <c r="C577" s="100" t="s">
        <v>629</v>
      </c>
      <c r="D577" s="101">
        <v>3024738.5107</v>
      </c>
      <c r="E577" s="101">
        <v>29908.755099999998</v>
      </c>
      <c r="F577" s="59">
        <f t="shared" si="13"/>
        <v>3054647.2658000002</v>
      </c>
      <c r="I577" s="120">
        <v>103849355.5336</v>
      </c>
      <c r="J577" s="121">
        <f t="shared" si="14"/>
        <v>100824617.0229</v>
      </c>
    </row>
    <row r="578" spans="1:10" ht="22.95" customHeight="1" x14ac:dyDescent="0.3">
      <c r="A578" s="99">
        <v>573</v>
      </c>
      <c r="B578" s="100" t="s">
        <v>62</v>
      </c>
      <c r="C578" s="100" t="s">
        <v>630</v>
      </c>
      <c r="D578" s="101">
        <v>3667504.5424000002</v>
      </c>
      <c r="E578" s="101">
        <v>36264.455499999996</v>
      </c>
      <c r="F578" s="59">
        <f t="shared" si="13"/>
        <v>3703768.9979000003</v>
      </c>
      <c r="I578" s="120">
        <v>125917655.9559</v>
      </c>
      <c r="J578" s="121">
        <f t="shared" si="14"/>
        <v>122250151.4135</v>
      </c>
    </row>
    <row r="579" spans="1:10" ht="22.95" customHeight="1" x14ac:dyDescent="0.3">
      <c r="A579" s="99">
        <v>574</v>
      </c>
      <c r="B579" s="100" t="s">
        <v>62</v>
      </c>
      <c r="C579" s="100" t="s">
        <v>851</v>
      </c>
      <c r="D579" s="101">
        <v>3078796.8202</v>
      </c>
      <c r="E579" s="101">
        <v>30443.286199999999</v>
      </c>
      <c r="F579" s="59">
        <f t="shared" si="13"/>
        <v>3109240.1063999999</v>
      </c>
      <c r="I579" s="120">
        <v>105705357.4923</v>
      </c>
      <c r="J579" s="121">
        <f t="shared" si="14"/>
        <v>102626560.67210001</v>
      </c>
    </row>
    <row r="580" spans="1:10" ht="22.95" customHeight="1" x14ac:dyDescent="0.3">
      <c r="A580" s="99">
        <v>575</v>
      </c>
      <c r="B580" s="100" t="s">
        <v>62</v>
      </c>
      <c r="C580" s="100" t="s">
        <v>631</v>
      </c>
      <c r="D580" s="101">
        <v>2861421.3656000001</v>
      </c>
      <c r="E580" s="101">
        <v>28293.867600000001</v>
      </c>
      <c r="F580" s="59">
        <f t="shared" si="13"/>
        <v>2889715.2332000001</v>
      </c>
      <c r="I580" s="120">
        <v>98242133.551400006</v>
      </c>
      <c r="J580" s="121">
        <f t="shared" si="14"/>
        <v>95380712.185800001</v>
      </c>
    </row>
    <row r="581" spans="1:10" ht="22.95" customHeight="1" x14ac:dyDescent="0.3">
      <c r="A581" s="99">
        <v>576</v>
      </c>
      <c r="B581" s="100" t="s">
        <v>62</v>
      </c>
      <c r="C581" s="100" t="s">
        <v>852</v>
      </c>
      <c r="D581" s="101">
        <v>2717898.7615</v>
      </c>
      <c r="E581" s="101">
        <v>26874.7094</v>
      </c>
      <c r="F581" s="59">
        <f t="shared" si="13"/>
        <v>2744773.4709000001</v>
      </c>
      <c r="I581" s="120">
        <v>93314524.143099993</v>
      </c>
      <c r="J581" s="121">
        <f t="shared" si="14"/>
        <v>90596625.381599993</v>
      </c>
    </row>
    <row r="582" spans="1:10" ht="22.95" customHeight="1" x14ac:dyDescent="0.3">
      <c r="A582" s="99">
        <v>577</v>
      </c>
      <c r="B582" s="100" t="s">
        <v>62</v>
      </c>
      <c r="C582" s="100" t="s">
        <v>853</v>
      </c>
      <c r="D582" s="101">
        <v>3686368.9345999998</v>
      </c>
      <c r="E582" s="101">
        <v>36450.987500000003</v>
      </c>
      <c r="F582" s="59">
        <f t="shared" si="13"/>
        <v>3722819.9220999996</v>
      </c>
      <c r="I582" s="120">
        <v>126565333.4209</v>
      </c>
      <c r="J582" s="121">
        <f t="shared" si="14"/>
        <v>122878964.48630001</v>
      </c>
    </row>
    <row r="583" spans="1:10" ht="22.95" customHeight="1" x14ac:dyDescent="0.3">
      <c r="A583" s="99">
        <v>578</v>
      </c>
      <c r="B583" s="100" t="s">
        <v>63</v>
      </c>
      <c r="C583" s="100" t="s">
        <v>632</v>
      </c>
      <c r="D583" s="101">
        <v>3553363.2927999999</v>
      </c>
      <c r="E583" s="101">
        <v>35135.821499999998</v>
      </c>
      <c r="F583" s="59">
        <f t="shared" ref="F583:F646" si="15">SUM(D583:E583)</f>
        <v>3588499.1143</v>
      </c>
      <c r="I583" s="120">
        <v>121998806.3856</v>
      </c>
      <c r="J583" s="121">
        <f t="shared" si="14"/>
        <v>118445443.09280001</v>
      </c>
    </row>
    <row r="584" spans="1:10" ht="22.95" customHeight="1" x14ac:dyDescent="0.3">
      <c r="A584" s="99">
        <v>579</v>
      </c>
      <c r="B584" s="100" t="s">
        <v>63</v>
      </c>
      <c r="C584" s="100" t="s">
        <v>633</v>
      </c>
      <c r="D584" s="101">
        <v>3758888.4874</v>
      </c>
      <c r="E584" s="101">
        <v>37168.064200000001</v>
      </c>
      <c r="F584" s="59">
        <f t="shared" si="15"/>
        <v>3796056.5515999999</v>
      </c>
      <c r="I584" s="120">
        <v>129055171.4008</v>
      </c>
      <c r="J584" s="121">
        <f t="shared" si="14"/>
        <v>125296282.91340001</v>
      </c>
    </row>
    <row r="585" spans="1:10" ht="22.95" customHeight="1" x14ac:dyDescent="0.3">
      <c r="A585" s="99">
        <v>580</v>
      </c>
      <c r="B585" s="100" t="s">
        <v>63</v>
      </c>
      <c r="C585" s="100" t="s">
        <v>634</v>
      </c>
      <c r="D585" s="101">
        <v>3826857.8791</v>
      </c>
      <c r="E585" s="101">
        <v>37840.148699999998</v>
      </c>
      <c r="F585" s="59">
        <f t="shared" si="15"/>
        <v>3864698.0277999998</v>
      </c>
      <c r="I585" s="120">
        <v>131388787.1811</v>
      </c>
      <c r="J585" s="121">
        <f t="shared" si="14"/>
        <v>127561929.302</v>
      </c>
    </row>
    <row r="586" spans="1:10" ht="22.95" customHeight="1" x14ac:dyDescent="0.3">
      <c r="A586" s="99">
        <v>581</v>
      </c>
      <c r="B586" s="100" t="s">
        <v>63</v>
      </c>
      <c r="C586" s="100" t="s">
        <v>854</v>
      </c>
      <c r="D586" s="101">
        <v>2838446.1486999998</v>
      </c>
      <c r="E586" s="101">
        <v>28066.687600000001</v>
      </c>
      <c r="F586" s="59">
        <f t="shared" si="15"/>
        <v>2866512.8362999996</v>
      </c>
      <c r="I586" s="120">
        <v>97453317.771899998</v>
      </c>
      <c r="J586" s="121">
        <f t="shared" si="14"/>
        <v>94614871.623199999</v>
      </c>
    </row>
    <row r="587" spans="1:10" ht="22.95" customHeight="1" x14ac:dyDescent="0.3">
      <c r="A587" s="99">
        <v>582</v>
      </c>
      <c r="B587" s="100" t="s">
        <v>63</v>
      </c>
      <c r="C587" s="100" t="s">
        <v>635</v>
      </c>
      <c r="D587" s="101">
        <v>2974348.0490000001</v>
      </c>
      <c r="E587" s="101">
        <v>29410.491900000001</v>
      </c>
      <c r="F587" s="59">
        <f t="shared" si="15"/>
        <v>3003758.5408999999</v>
      </c>
      <c r="I587" s="120">
        <v>102119283.017</v>
      </c>
      <c r="J587" s="121">
        <f t="shared" si="14"/>
        <v>99144934.96800001</v>
      </c>
    </row>
    <row r="588" spans="1:10" ht="22.95" customHeight="1" x14ac:dyDescent="0.3">
      <c r="A588" s="99">
        <v>583</v>
      </c>
      <c r="B588" s="100" t="s">
        <v>63</v>
      </c>
      <c r="C588" s="100" t="s">
        <v>636</v>
      </c>
      <c r="D588" s="101">
        <v>4570873.4959000004</v>
      </c>
      <c r="E588" s="101">
        <v>45197.0098</v>
      </c>
      <c r="F588" s="59">
        <f t="shared" si="15"/>
        <v>4616070.5057000006</v>
      </c>
      <c r="I588" s="120">
        <v>156933323.36019999</v>
      </c>
      <c r="J588" s="121">
        <f t="shared" si="14"/>
        <v>152362449.86429998</v>
      </c>
    </row>
    <row r="589" spans="1:10" ht="22.95" customHeight="1" x14ac:dyDescent="0.3">
      <c r="A589" s="99">
        <v>584</v>
      </c>
      <c r="B589" s="100" t="s">
        <v>63</v>
      </c>
      <c r="C589" s="100" t="s">
        <v>637</v>
      </c>
      <c r="D589" s="101">
        <v>3219181.9643999999</v>
      </c>
      <c r="E589" s="101">
        <v>31831.420999999998</v>
      </c>
      <c r="F589" s="59">
        <f t="shared" si="15"/>
        <v>3251013.3854</v>
      </c>
      <c r="I589" s="120">
        <v>110525247.4447</v>
      </c>
      <c r="J589" s="121">
        <f t="shared" si="14"/>
        <v>107306065.48030001</v>
      </c>
    </row>
    <row r="590" spans="1:10" ht="22.95" customHeight="1" x14ac:dyDescent="0.3">
      <c r="A590" s="99">
        <v>585</v>
      </c>
      <c r="B590" s="100" t="s">
        <v>63</v>
      </c>
      <c r="C590" s="100" t="s">
        <v>638</v>
      </c>
      <c r="D590" s="101">
        <v>3243340.5726000001</v>
      </c>
      <c r="E590" s="101">
        <v>32070.302500000002</v>
      </c>
      <c r="F590" s="59">
        <f t="shared" si="15"/>
        <v>3275410.8751000003</v>
      </c>
      <c r="I590" s="120">
        <v>111354692.9938</v>
      </c>
      <c r="J590" s="121">
        <f t="shared" si="14"/>
        <v>108111352.42119999</v>
      </c>
    </row>
    <row r="591" spans="1:10" ht="22.95" customHeight="1" x14ac:dyDescent="0.3">
      <c r="A591" s="99">
        <v>586</v>
      </c>
      <c r="B591" s="100" t="s">
        <v>63</v>
      </c>
      <c r="C591" s="100" t="s">
        <v>855</v>
      </c>
      <c r="D591" s="101">
        <v>3899287.3330000001</v>
      </c>
      <c r="E591" s="101">
        <v>38556.334499999997</v>
      </c>
      <c r="F591" s="59">
        <f t="shared" si="15"/>
        <v>3937843.6675</v>
      </c>
      <c r="I591" s="120">
        <v>133875531.7649</v>
      </c>
      <c r="J591" s="121">
        <f t="shared" si="14"/>
        <v>129976244.43189999</v>
      </c>
    </row>
    <row r="592" spans="1:10" ht="22.95" customHeight="1" x14ac:dyDescent="0.3">
      <c r="A592" s="99">
        <v>587</v>
      </c>
      <c r="B592" s="100" t="s">
        <v>63</v>
      </c>
      <c r="C592" s="100" t="s">
        <v>856</v>
      </c>
      <c r="D592" s="101">
        <v>4231205.2614000002</v>
      </c>
      <c r="E592" s="101">
        <v>41838.354500000001</v>
      </c>
      <c r="F592" s="59">
        <f t="shared" si="15"/>
        <v>4273043.6159000006</v>
      </c>
      <c r="I592" s="120">
        <v>145271380.64269999</v>
      </c>
      <c r="J592" s="121">
        <f t="shared" si="14"/>
        <v>141040175.38129997</v>
      </c>
    </row>
    <row r="593" spans="1:10" ht="22.95" customHeight="1" x14ac:dyDescent="0.3">
      <c r="A593" s="99">
        <v>588</v>
      </c>
      <c r="B593" s="100" t="s">
        <v>63</v>
      </c>
      <c r="C593" s="100" t="s">
        <v>857</v>
      </c>
      <c r="D593" s="101">
        <v>3237503.6464</v>
      </c>
      <c r="E593" s="101">
        <v>32012.5867</v>
      </c>
      <c r="F593" s="59">
        <f t="shared" si="15"/>
        <v>3269516.2330999998</v>
      </c>
      <c r="I593" s="120">
        <v>111154291.8589</v>
      </c>
      <c r="J593" s="121">
        <f t="shared" si="14"/>
        <v>107916788.21249999</v>
      </c>
    </row>
    <row r="594" spans="1:10" ht="22.95" customHeight="1" x14ac:dyDescent="0.3">
      <c r="A594" s="99">
        <v>589</v>
      </c>
      <c r="B594" s="100" t="s">
        <v>63</v>
      </c>
      <c r="C594" s="100" t="s">
        <v>858</v>
      </c>
      <c r="D594" s="101">
        <v>3351028.4870000002</v>
      </c>
      <c r="E594" s="101">
        <v>33135.125599999999</v>
      </c>
      <c r="F594" s="59">
        <f t="shared" si="15"/>
        <v>3384163.6126000001</v>
      </c>
      <c r="I594" s="120">
        <v>115051978.0528</v>
      </c>
      <c r="J594" s="121">
        <f t="shared" si="14"/>
        <v>111700949.5658</v>
      </c>
    </row>
    <row r="595" spans="1:10" ht="22.95" customHeight="1" x14ac:dyDescent="0.3">
      <c r="A595" s="99">
        <v>590</v>
      </c>
      <c r="B595" s="100" t="s">
        <v>63</v>
      </c>
      <c r="C595" s="100" t="s">
        <v>859</v>
      </c>
      <c r="D595" s="101">
        <v>3114165.7009000001</v>
      </c>
      <c r="E595" s="101">
        <v>30793.015299999999</v>
      </c>
      <c r="F595" s="59">
        <f t="shared" si="15"/>
        <v>3144958.7162000001</v>
      </c>
      <c r="I595" s="120">
        <v>106919689.0652</v>
      </c>
      <c r="J595" s="121">
        <f t="shared" si="14"/>
        <v>103805523.3643</v>
      </c>
    </row>
    <row r="596" spans="1:10" ht="22.95" customHeight="1" x14ac:dyDescent="0.3">
      <c r="A596" s="99">
        <v>591</v>
      </c>
      <c r="B596" s="100" t="s">
        <v>63</v>
      </c>
      <c r="C596" s="100" t="s">
        <v>639</v>
      </c>
      <c r="D596" s="101">
        <v>3894689.1674000002</v>
      </c>
      <c r="E596" s="101">
        <v>38510.867700000003</v>
      </c>
      <c r="F596" s="59">
        <f t="shared" si="15"/>
        <v>3933200.0351</v>
      </c>
      <c r="I596" s="120">
        <v>133717661.4147</v>
      </c>
      <c r="J596" s="121">
        <f t="shared" si="14"/>
        <v>129822972.2473</v>
      </c>
    </row>
    <row r="597" spans="1:10" ht="22.95" customHeight="1" x14ac:dyDescent="0.3">
      <c r="A597" s="99">
        <v>592</v>
      </c>
      <c r="B597" s="100" t="s">
        <v>63</v>
      </c>
      <c r="C597" s="100" t="s">
        <v>640</v>
      </c>
      <c r="D597" s="101">
        <v>2584782.4660999998</v>
      </c>
      <c r="E597" s="101">
        <v>25558.4493</v>
      </c>
      <c r="F597" s="59">
        <f t="shared" si="15"/>
        <v>2610340.9153999998</v>
      </c>
      <c r="I597" s="120">
        <v>88744198.003999993</v>
      </c>
      <c r="J597" s="121">
        <f t="shared" si="14"/>
        <v>86159415.537900001</v>
      </c>
    </row>
    <row r="598" spans="1:10" ht="22.95" customHeight="1" x14ac:dyDescent="0.3">
      <c r="A598" s="99">
        <v>593</v>
      </c>
      <c r="B598" s="100" t="s">
        <v>63</v>
      </c>
      <c r="C598" s="100" t="s">
        <v>641</v>
      </c>
      <c r="D598" s="101">
        <v>4271941.8691999996</v>
      </c>
      <c r="E598" s="101">
        <v>42241.159899999999</v>
      </c>
      <c r="F598" s="59">
        <f t="shared" si="15"/>
        <v>4314183.0290999999</v>
      </c>
      <c r="I598" s="120">
        <v>146670004.17649999</v>
      </c>
      <c r="J598" s="121">
        <f t="shared" si="14"/>
        <v>142398062.3073</v>
      </c>
    </row>
    <row r="599" spans="1:10" ht="22.95" customHeight="1" x14ac:dyDescent="0.3">
      <c r="A599" s="99">
        <v>594</v>
      </c>
      <c r="B599" s="100" t="s">
        <v>63</v>
      </c>
      <c r="C599" s="100" t="s">
        <v>642</v>
      </c>
      <c r="D599" s="101">
        <v>3442026.2009999999</v>
      </c>
      <c r="E599" s="101">
        <v>34034.915200000003</v>
      </c>
      <c r="F599" s="59">
        <f t="shared" si="15"/>
        <v>3476061.1162</v>
      </c>
      <c r="I599" s="120">
        <v>118176232.90180001</v>
      </c>
      <c r="J599" s="121">
        <f t="shared" si="14"/>
        <v>114734206.7008</v>
      </c>
    </row>
    <row r="600" spans="1:10" ht="22.95" customHeight="1" x14ac:dyDescent="0.3">
      <c r="A600" s="99">
        <v>595</v>
      </c>
      <c r="B600" s="100" t="s">
        <v>63</v>
      </c>
      <c r="C600" s="100" t="s">
        <v>643</v>
      </c>
      <c r="D600" s="101">
        <v>4038408.6771999998</v>
      </c>
      <c r="E600" s="101">
        <v>39931.972900000001</v>
      </c>
      <c r="F600" s="59">
        <f t="shared" si="15"/>
        <v>4078340.6500999997</v>
      </c>
      <c r="I600" s="120">
        <v>138652031.25</v>
      </c>
      <c r="J600" s="121">
        <f t="shared" si="14"/>
        <v>134613622.57280001</v>
      </c>
    </row>
    <row r="601" spans="1:10" ht="22.95" customHeight="1" x14ac:dyDescent="0.3">
      <c r="A601" s="99">
        <v>596</v>
      </c>
      <c r="B601" s="100" t="s">
        <v>64</v>
      </c>
      <c r="C601" s="100" t="s">
        <v>644</v>
      </c>
      <c r="D601" s="101">
        <v>2523816.5205999999</v>
      </c>
      <c r="E601" s="101">
        <v>24955.6152</v>
      </c>
      <c r="F601" s="59">
        <f t="shared" si="15"/>
        <v>2548772.1357999998</v>
      </c>
      <c r="I601" s="120">
        <v>86651033.875</v>
      </c>
      <c r="J601" s="121">
        <f t="shared" si="14"/>
        <v>84127217.354399994</v>
      </c>
    </row>
    <row r="602" spans="1:10" ht="22.95" customHeight="1" x14ac:dyDescent="0.3">
      <c r="A602" s="99">
        <v>597</v>
      </c>
      <c r="B602" s="100" t="s">
        <v>64</v>
      </c>
      <c r="C602" s="100" t="s">
        <v>645</v>
      </c>
      <c r="D602" s="101">
        <v>2530896.1752999998</v>
      </c>
      <c r="E602" s="101">
        <v>25025.6191</v>
      </c>
      <c r="F602" s="59">
        <f t="shared" si="15"/>
        <v>2555921.7943999995</v>
      </c>
      <c r="I602" s="120">
        <v>86894102.016900003</v>
      </c>
      <c r="J602" s="121">
        <f t="shared" si="14"/>
        <v>84363205.841600001</v>
      </c>
    </row>
    <row r="603" spans="1:10" ht="22.95" customHeight="1" x14ac:dyDescent="0.3">
      <c r="A603" s="99">
        <v>598</v>
      </c>
      <c r="B603" s="100" t="s">
        <v>64</v>
      </c>
      <c r="C603" s="100" t="s">
        <v>860</v>
      </c>
      <c r="D603" s="101">
        <v>3153071.5096999998</v>
      </c>
      <c r="E603" s="101">
        <v>31177.717799999999</v>
      </c>
      <c r="F603" s="59">
        <f t="shared" si="15"/>
        <v>3184249.2275</v>
      </c>
      <c r="I603" s="120">
        <v>108255455.16580001</v>
      </c>
      <c r="J603" s="121">
        <f t="shared" si="14"/>
        <v>105102383.6561</v>
      </c>
    </row>
    <row r="604" spans="1:10" ht="22.95" customHeight="1" x14ac:dyDescent="0.3">
      <c r="A604" s="99">
        <v>599</v>
      </c>
      <c r="B604" s="100" t="s">
        <v>64</v>
      </c>
      <c r="C604" s="100" t="s">
        <v>861</v>
      </c>
      <c r="D604" s="101">
        <v>2787245.5214999998</v>
      </c>
      <c r="E604" s="101">
        <v>27560.413400000001</v>
      </c>
      <c r="F604" s="59">
        <f t="shared" si="15"/>
        <v>2814805.9348999998</v>
      </c>
      <c r="I604" s="120">
        <v>95695429.571899995</v>
      </c>
      <c r="J604" s="121">
        <f t="shared" si="14"/>
        <v>92908184.050399989</v>
      </c>
    </row>
    <row r="605" spans="1:10" ht="22.95" customHeight="1" x14ac:dyDescent="0.3">
      <c r="A605" s="99">
        <v>600</v>
      </c>
      <c r="B605" s="100" t="s">
        <v>64</v>
      </c>
      <c r="C605" s="100" t="s">
        <v>862</v>
      </c>
      <c r="D605" s="101">
        <v>2637608.8015999999</v>
      </c>
      <c r="E605" s="101">
        <v>26080.798500000001</v>
      </c>
      <c r="F605" s="59">
        <f t="shared" si="15"/>
        <v>2663689.6000999999</v>
      </c>
      <c r="I605" s="120">
        <v>90557902.189199999</v>
      </c>
      <c r="J605" s="121">
        <f t="shared" si="14"/>
        <v>87920293.387600005</v>
      </c>
    </row>
    <row r="606" spans="1:10" ht="22.95" customHeight="1" x14ac:dyDescent="0.3">
      <c r="A606" s="99">
        <v>601</v>
      </c>
      <c r="B606" s="100" t="s">
        <v>64</v>
      </c>
      <c r="C606" s="100" t="s">
        <v>646</v>
      </c>
      <c r="D606" s="101">
        <v>3004106.8733000001</v>
      </c>
      <c r="E606" s="101">
        <v>29704.748500000002</v>
      </c>
      <c r="F606" s="59">
        <f t="shared" si="15"/>
        <v>3033811.6218000003</v>
      </c>
      <c r="I606" s="120">
        <v>103141002.6498</v>
      </c>
      <c r="J606" s="121">
        <f t="shared" si="14"/>
        <v>100136895.7765</v>
      </c>
    </row>
    <row r="607" spans="1:10" ht="22.95" customHeight="1" x14ac:dyDescent="0.3">
      <c r="A607" s="99">
        <v>602</v>
      </c>
      <c r="B607" s="100" t="s">
        <v>64</v>
      </c>
      <c r="C607" s="100" t="s">
        <v>647</v>
      </c>
      <c r="D607" s="101">
        <v>2517887.8994999998</v>
      </c>
      <c r="E607" s="101">
        <v>24896.992699999999</v>
      </c>
      <c r="F607" s="59">
        <f t="shared" si="15"/>
        <v>2542784.8921999997</v>
      </c>
      <c r="I607" s="120">
        <v>86447484.550500005</v>
      </c>
      <c r="J607" s="121">
        <f t="shared" si="14"/>
        <v>83929596.651000008</v>
      </c>
    </row>
    <row r="608" spans="1:10" ht="22.95" customHeight="1" x14ac:dyDescent="0.3">
      <c r="A608" s="99">
        <v>603</v>
      </c>
      <c r="B608" s="100" t="s">
        <v>64</v>
      </c>
      <c r="C608" s="100" t="s">
        <v>648</v>
      </c>
      <c r="D608" s="101">
        <v>2614955.8470999999</v>
      </c>
      <c r="E608" s="101">
        <v>25856.805100000001</v>
      </c>
      <c r="F608" s="59">
        <f t="shared" si="15"/>
        <v>2640812.6521999999</v>
      </c>
      <c r="I608" s="120">
        <v>89780150.750799999</v>
      </c>
      <c r="J608" s="121">
        <f t="shared" si="14"/>
        <v>87165194.903699994</v>
      </c>
    </row>
    <row r="609" spans="1:10" ht="22.95" customHeight="1" x14ac:dyDescent="0.3">
      <c r="A609" s="99">
        <v>604</v>
      </c>
      <c r="B609" s="100" t="s">
        <v>64</v>
      </c>
      <c r="C609" s="100" t="s">
        <v>649</v>
      </c>
      <c r="D609" s="101">
        <v>2571938.8261000002</v>
      </c>
      <c r="E609" s="101">
        <v>25431.450799999999</v>
      </c>
      <c r="F609" s="59">
        <f t="shared" si="15"/>
        <v>2597370.2769000004</v>
      </c>
      <c r="I609" s="120">
        <v>88303233.030300006</v>
      </c>
      <c r="J609" s="121">
        <f t="shared" si="14"/>
        <v>85731294.2042</v>
      </c>
    </row>
    <row r="610" spans="1:10" ht="22.95" customHeight="1" x14ac:dyDescent="0.3">
      <c r="A610" s="99">
        <v>605</v>
      </c>
      <c r="B610" s="100" t="s">
        <v>64</v>
      </c>
      <c r="C610" s="100" t="s">
        <v>650</v>
      </c>
      <c r="D610" s="101">
        <v>2919658.8015000001</v>
      </c>
      <c r="E610" s="101">
        <v>28869.722099999999</v>
      </c>
      <c r="F610" s="59">
        <f t="shared" si="15"/>
        <v>2948528.5236</v>
      </c>
      <c r="I610" s="120">
        <v>100241618.8528</v>
      </c>
      <c r="J610" s="121">
        <f t="shared" si="14"/>
        <v>97321960.051299989</v>
      </c>
    </row>
    <row r="611" spans="1:10" ht="22.95" customHeight="1" x14ac:dyDescent="0.3">
      <c r="A611" s="99">
        <v>606</v>
      </c>
      <c r="B611" s="100" t="s">
        <v>64</v>
      </c>
      <c r="C611" s="100" t="s">
        <v>651</v>
      </c>
      <c r="D611" s="101">
        <v>3091424.1291999999</v>
      </c>
      <c r="E611" s="101">
        <v>30568.1456</v>
      </c>
      <c r="F611" s="59">
        <f t="shared" si="15"/>
        <v>3121992.2747999998</v>
      </c>
      <c r="I611" s="120">
        <v>106138895.1041</v>
      </c>
      <c r="J611" s="121">
        <f t="shared" si="14"/>
        <v>103047470.97490001</v>
      </c>
    </row>
    <row r="612" spans="1:10" ht="22.95" customHeight="1" x14ac:dyDescent="0.3">
      <c r="A612" s="99">
        <v>607</v>
      </c>
      <c r="B612" s="100" t="s">
        <v>64</v>
      </c>
      <c r="C612" s="100" t="s">
        <v>652</v>
      </c>
      <c r="D612" s="101">
        <v>3572973.8835999998</v>
      </c>
      <c r="E612" s="101">
        <v>35329.732000000004</v>
      </c>
      <c r="F612" s="59">
        <f t="shared" si="15"/>
        <v>3608303.6155999997</v>
      </c>
      <c r="I612" s="120">
        <v>122672103.33769999</v>
      </c>
      <c r="J612" s="121">
        <f t="shared" si="14"/>
        <v>119099129.4541</v>
      </c>
    </row>
    <row r="613" spans="1:10" ht="22.95" customHeight="1" x14ac:dyDescent="0.3">
      <c r="A613" s="99">
        <v>608</v>
      </c>
      <c r="B613" s="100" t="s">
        <v>64</v>
      </c>
      <c r="C613" s="100" t="s">
        <v>653</v>
      </c>
      <c r="D613" s="101">
        <v>3330527.0301999999</v>
      </c>
      <c r="E613" s="101">
        <v>32932.406199999998</v>
      </c>
      <c r="F613" s="59">
        <f t="shared" si="15"/>
        <v>3363459.4364</v>
      </c>
      <c r="I613" s="120">
        <v>114348094.7034</v>
      </c>
      <c r="J613" s="121">
        <f t="shared" ref="J613:J676" si="16">I613-D613</f>
        <v>111017567.6732</v>
      </c>
    </row>
    <row r="614" spans="1:10" ht="22.95" customHeight="1" x14ac:dyDescent="0.3">
      <c r="A614" s="99">
        <v>609</v>
      </c>
      <c r="B614" s="100" t="s">
        <v>64</v>
      </c>
      <c r="C614" s="100" t="s">
        <v>654</v>
      </c>
      <c r="D614" s="101">
        <v>2903188.0595999998</v>
      </c>
      <c r="E614" s="101">
        <v>28706.8586</v>
      </c>
      <c r="F614" s="59">
        <f t="shared" si="15"/>
        <v>2931894.9181999997</v>
      </c>
      <c r="I614" s="120">
        <v>99676123.381099999</v>
      </c>
      <c r="J614" s="121">
        <f t="shared" si="16"/>
        <v>96772935.321500003</v>
      </c>
    </row>
    <row r="615" spans="1:10" ht="22.95" customHeight="1" x14ac:dyDescent="0.3">
      <c r="A615" s="99">
        <v>610</v>
      </c>
      <c r="B615" s="100" t="s">
        <v>64</v>
      </c>
      <c r="C615" s="100" t="s">
        <v>655</v>
      </c>
      <c r="D615" s="101">
        <v>2281386.8865</v>
      </c>
      <c r="E615" s="101">
        <v>22558.459699999999</v>
      </c>
      <c r="F615" s="59">
        <f t="shared" si="15"/>
        <v>2303945.3462</v>
      </c>
      <c r="I615" s="120">
        <v>78327616.435399994</v>
      </c>
      <c r="J615" s="121">
        <f t="shared" si="16"/>
        <v>76046229.548899993</v>
      </c>
    </row>
    <row r="616" spans="1:10" ht="22.95" customHeight="1" x14ac:dyDescent="0.3">
      <c r="A616" s="99">
        <v>611</v>
      </c>
      <c r="B616" s="100" t="s">
        <v>64</v>
      </c>
      <c r="C616" s="100" t="s">
        <v>550</v>
      </c>
      <c r="D616" s="101">
        <v>2939782.9183999998</v>
      </c>
      <c r="E616" s="101">
        <v>29068.710299999999</v>
      </c>
      <c r="F616" s="59">
        <f t="shared" si="15"/>
        <v>2968851.6286999998</v>
      </c>
      <c r="I616" s="120">
        <v>100932546.8644</v>
      </c>
      <c r="J616" s="121">
        <f t="shared" si="16"/>
        <v>97992763.945999995</v>
      </c>
    </row>
    <row r="617" spans="1:10" ht="22.95" customHeight="1" x14ac:dyDescent="0.3">
      <c r="A617" s="99">
        <v>612</v>
      </c>
      <c r="B617" s="100" t="s">
        <v>64</v>
      </c>
      <c r="C617" s="100" t="s">
        <v>656</v>
      </c>
      <c r="D617" s="101">
        <v>2591820.5846000002</v>
      </c>
      <c r="E617" s="101">
        <v>25628.0425</v>
      </c>
      <c r="F617" s="59">
        <f t="shared" si="15"/>
        <v>2617448.6271000002</v>
      </c>
      <c r="I617" s="120">
        <v>88985840.072099999</v>
      </c>
      <c r="J617" s="121">
        <f t="shared" si="16"/>
        <v>86394019.487499997</v>
      </c>
    </row>
    <row r="618" spans="1:10" ht="22.95" customHeight="1" x14ac:dyDescent="0.3">
      <c r="A618" s="99">
        <v>613</v>
      </c>
      <c r="B618" s="100" t="s">
        <v>64</v>
      </c>
      <c r="C618" s="100" t="s">
        <v>863</v>
      </c>
      <c r="D618" s="101">
        <v>2702001.0186999999</v>
      </c>
      <c r="E618" s="101">
        <v>26717.5118</v>
      </c>
      <c r="F618" s="59">
        <f t="shared" si="15"/>
        <v>2728718.5304999999</v>
      </c>
      <c r="I618" s="120">
        <v>92768701.642900005</v>
      </c>
      <c r="J618" s="121">
        <f t="shared" si="16"/>
        <v>90066700.624200001</v>
      </c>
    </row>
    <row r="619" spans="1:10" ht="22.95" customHeight="1" x14ac:dyDescent="0.3">
      <c r="A619" s="99">
        <v>614</v>
      </c>
      <c r="B619" s="100" t="s">
        <v>64</v>
      </c>
      <c r="C619" s="100" t="s">
        <v>657</v>
      </c>
      <c r="D619" s="101">
        <v>2863295.3226000001</v>
      </c>
      <c r="E619" s="101">
        <v>28312.397400000002</v>
      </c>
      <c r="F619" s="59">
        <f t="shared" si="15"/>
        <v>2891607.72</v>
      </c>
      <c r="I619" s="120">
        <v>98306472.741899997</v>
      </c>
      <c r="J619" s="121">
        <f t="shared" si="16"/>
        <v>95443177.41929999</v>
      </c>
    </row>
    <row r="620" spans="1:10" ht="22.95" customHeight="1" x14ac:dyDescent="0.3">
      <c r="A620" s="99">
        <v>615</v>
      </c>
      <c r="B620" s="100" t="s">
        <v>64</v>
      </c>
      <c r="C620" s="100" t="s">
        <v>554</v>
      </c>
      <c r="D620" s="101">
        <v>2833653.8483000002</v>
      </c>
      <c r="E620" s="101">
        <v>28019.301100000001</v>
      </c>
      <c r="F620" s="59">
        <f t="shared" si="15"/>
        <v>2861673.1494</v>
      </c>
      <c r="I620" s="120">
        <v>97288782.123799995</v>
      </c>
      <c r="J620" s="121">
        <f t="shared" si="16"/>
        <v>94455128.2755</v>
      </c>
    </row>
    <row r="621" spans="1:10" ht="22.95" customHeight="1" x14ac:dyDescent="0.3">
      <c r="A621" s="99">
        <v>616</v>
      </c>
      <c r="B621" s="100" t="s">
        <v>64</v>
      </c>
      <c r="C621" s="100" t="s">
        <v>658</v>
      </c>
      <c r="D621" s="101">
        <v>3065906.6690000002</v>
      </c>
      <c r="E621" s="101">
        <v>30315.827799999999</v>
      </c>
      <c r="F621" s="59">
        <f t="shared" si="15"/>
        <v>3096222.4968000003</v>
      </c>
      <c r="I621" s="120">
        <v>105262795.6348</v>
      </c>
      <c r="J621" s="121">
        <f t="shared" si="16"/>
        <v>102196888.9658</v>
      </c>
    </row>
    <row r="622" spans="1:10" ht="22.95" customHeight="1" x14ac:dyDescent="0.3">
      <c r="A622" s="99">
        <v>617</v>
      </c>
      <c r="B622" s="100" t="s">
        <v>64</v>
      </c>
      <c r="C622" s="100" t="s">
        <v>659</v>
      </c>
      <c r="D622" s="101">
        <v>2782818.7977</v>
      </c>
      <c r="E622" s="101">
        <v>27516.6417</v>
      </c>
      <c r="F622" s="59">
        <f t="shared" si="15"/>
        <v>2810335.4394</v>
      </c>
      <c r="I622" s="120">
        <v>95543445.388600007</v>
      </c>
      <c r="J622" s="121">
        <f t="shared" si="16"/>
        <v>92760626.590900004</v>
      </c>
    </row>
    <row r="623" spans="1:10" ht="22.95" customHeight="1" x14ac:dyDescent="0.3">
      <c r="A623" s="99">
        <v>618</v>
      </c>
      <c r="B623" s="100" t="s">
        <v>64</v>
      </c>
      <c r="C623" s="100" t="s">
        <v>660</v>
      </c>
      <c r="D623" s="101">
        <v>3421866.2267999998</v>
      </c>
      <c r="E623" s="101">
        <v>33835.572399999997</v>
      </c>
      <c r="F623" s="59">
        <f t="shared" si="15"/>
        <v>3455701.7991999998</v>
      </c>
      <c r="I623" s="120">
        <v>117484073.7855</v>
      </c>
      <c r="J623" s="121">
        <f t="shared" si="16"/>
        <v>114062207.55870001</v>
      </c>
    </row>
    <row r="624" spans="1:10" ht="22.95" customHeight="1" x14ac:dyDescent="0.3">
      <c r="A624" s="99">
        <v>619</v>
      </c>
      <c r="B624" s="100" t="s">
        <v>64</v>
      </c>
      <c r="C624" s="100" t="s">
        <v>864</v>
      </c>
      <c r="D624" s="101">
        <v>2837628.7825000002</v>
      </c>
      <c r="E624" s="101">
        <v>28058.6054</v>
      </c>
      <c r="F624" s="59">
        <f t="shared" si="15"/>
        <v>2865687.3879000004</v>
      </c>
      <c r="I624" s="120">
        <v>97425254.865799993</v>
      </c>
      <c r="J624" s="121">
        <f t="shared" si="16"/>
        <v>94587626.083299994</v>
      </c>
    </row>
    <row r="625" spans="1:10" ht="22.95" customHeight="1" x14ac:dyDescent="0.3">
      <c r="A625" s="99">
        <v>620</v>
      </c>
      <c r="B625" s="100" t="s">
        <v>64</v>
      </c>
      <c r="C625" s="100" t="s">
        <v>865</v>
      </c>
      <c r="D625" s="101">
        <v>3738540.6105999998</v>
      </c>
      <c r="E625" s="101">
        <v>36966.863499999999</v>
      </c>
      <c r="F625" s="59">
        <f t="shared" si="15"/>
        <v>3775507.4740999998</v>
      </c>
      <c r="I625" s="120">
        <v>128356560.9623</v>
      </c>
      <c r="J625" s="121">
        <f t="shared" si="16"/>
        <v>124618020.35170001</v>
      </c>
    </row>
    <row r="626" spans="1:10" ht="22.95" customHeight="1" x14ac:dyDescent="0.3">
      <c r="A626" s="99">
        <v>621</v>
      </c>
      <c r="B626" s="100" t="s">
        <v>64</v>
      </c>
      <c r="C626" s="100" t="s">
        <v>661</v>
      </c>
      <c r="D626" s="101">
        <v>2558943.8780999999</v>
      </c>
      <c r="E626" s="101">
        <v>25302.956099999999</v>
      </c>
      <c r="F626" s="59">
        <f t="shared" si="15"/>
        <v>2584246.8341999999</v>
      </c>
      <c r="I626" s="120">
        <v>87857073.146500006</v>
      </c>
      <c r="J626" s="121">
        <f t="shared" si="16"/>
        <v>85298129.268400013</v>
      </c>
    </row>
    <row r="627" spans="1:10" ht="22.95" customHeight="1" x14ac:dyDescent="0.3">
      <c r="A627" s="99">
        <v>622</v>
      </c>
      <c r="B627" s="100" t="s">
        <v>64</v>
      </c>
      <c r="C627" s="100" t="s">
        <v>662</v>
      </c>
      <c r="D627" s="101">
        <v>3095164.6331000002</v>
      </c>
      <c r="E627" s="101">
        <v>30605.1319</v>
      </c>
      <c r="F627" s="59">
        <f t="shared" si="15"/>
        <v>3125769.7650000001</v>
      </c>
      <c r="I627" s="120">
        <v>106267319.0703</v>
      </c>
      <c r="J627" s="121">
        <f t="shared" si="16"/>
        <v>103172154.43719999</v>
      </c>
    </row>
    <row r="628" spans="1:10" ht="22.95" customHeight="1" x14ac:dyDescent="0.3">
      <c r="A628" s="99">
        <v>623</v>
      </c>
      <c r="B628" s="100" t="s">
        <v>64</v>
      </c>
      <c r="C628" s="100" t="s">
        <v>663</v>
      </c>
      <c r="D628" s="101">
        <v>3105088.8294000002</v>
      </c>
      <c r="E628" s="101">
        <v>30703.2628</v>
      </c>
      <c r="F628" s="59">
        <f t="shared" si="15"/>
        <v>3135792.0922000003</v>
      </c>
      <c r="I628" s="120">
        <v>106608049.80930001</v>
      </c>
      <c r="J628" s="121">
        <f t="shared" si="16"/>
        <v>103502960.9799</v>
      </c>
    </row>
    <row r="629" spans="1:10" ht="22.95" customHeight="1" x14ac:dyDescent="0.3">
      <c r="A629" s="99">
        <v>624</v>
      </c>
      <c r="B629" s="100" t="s">
        <v>64</v>
      </c>
      <c r="C629" s="100" t="s">
        <v>664</v>
      </c>
      <c r="D629" s="101">
        <v>2736283.7444000002</v>
      </c>
      <c r="E629" s="101">
        <v>27056.501</v>
      </c>
      <c r="F629" s="59">
        <f t="shared" si="15"/>
        <v>2763340.2454000004</v>
      </c>
      <c r="I629" s="120">
        <v>93945741.8917</v>
      </c>
      <c r="J629" s="121">
        <f t="shared" si="16"/>
        <v>91209458.147300005</v>
      </c>
    </row>
    <row r="630" spans="1:10" ht="22.95" customHeight="1" x14ac:dyDescent="0.3">
      <c r="A630" s="99">
        <v>625</v>
      </c>
      <c r="B630" s="100" t="s">
        <v>64</v>
      </c>
      <c r="C630" s="100" t="s">
        <v>665</v>
      </c>
      <c r="D630" s="101">
        <v>3044320.5377000002</v>
      </c>
      <c r="E630" s="101">
        <v>30102.383099999999</v>
      </c>
      <c r="F630" s="59">
        <f t="shared" si="15"/>
        <v>3074422.9208000004</v>
      </c>
      <c r="I630" s="120">
        <v>104521671.795</v>
      </c>
      <c r="J630" s="121">
        <f t="shared" si="16"/>
        <v>101477351.2573</v>
      </c>
    </row>
    <row r="631" spans="1:10" ht="22.95" customHeight="1" x14ac:dyDescent="0.3">
      <c r="A631" s="99">
        <v>626</v>
      </c>
      <c r="B631" s="100" t="s">
        <v>65</v>
      </c>
      <c r="C631" s="100" t="s">
        <v>666</v>
      </c>
      <c r="D631" s="101">
        <v>2996190.1471000002</v>
      </c>
      <c r="E631" s="101">
        <v>29626.4676</v>
      </c>
      <c r="F631" s="59">
        <f t="shared" si="15"/>
        <v>3025816.6147000003</v>
      </c>
      <c r="I631" s="120">
        <v>102869195.0487</v>
      </c>
      <c r="J631" s="121">
        <f t="shared" si="16"/>
        <v>99873004.901600003</v>
      </c>
    </row>
    <row r="632" spans="1:10" ht="22.95" customHeight="1" x14ac:dyDescent="0.3">
      <c r="A632" s="99">
        <v>627</v>
      </c>
      <c r="B632" s="100" t="s">
        <v>65</v>
      </c>
      <c r="C632" s="100" t="s">
        <v>667</v>
      </c>
      <c r="D632" s="101">
        <v>3479470.5828</v>
      </c>
      <c r="E632" s="101">
        <v>34405.167000000001</v>
      </c>
      <c r="F632" s="59">
        <f t="shared" si="15"/>
        <v>3513875.7497999999</v>
      </c>
      <c r="I632" s="120">
        <v>119461823.3439</v>
      </c>
      <c r="J632" s="121">
        <f t="shared" si="16"/>
        <v>115982352.76109999</v>
      </c>
    </row>
    <row r="633" spans="1:10" ht="22.95" customHeight="1" x14ac:dyDescent="0.3">
      <c r="A633" s="99">
        <v>628</v>
      </c>
      <c r="B633" s="100" t="s">
        <v>65</v>
      </c>
      <c r="C633" s="100" t="s">
        <v>668</v>
      </c>
      <c r="D633" s="101">
        <v>3465932.8997999998</v>
      </c>
      <c r="E633" s="101">
        <v>34271.305699999997</v>
      </c>
      <c r="F633" s="59">
        <f t="shared" si="15"/>
        <v>3500204.2054999997</v>
      </c>
      <c r="I633" s="120">
        <v>118997029.5598</v>
      </c>
      <c r="J633" s="121">
        <f t="shared" si="16"/>
        <v>115531096.66</v>
      </c>
    </row>
    <row r="634" spans="1:10" ht="22.95" customHeight="1" x14ac:dyDescent="0.3">
      <c r="A634" s="99">
        <v>629</v>
      </c>
      <c r="B634" s="100" t="s">
        <v>65</v>
      </c>
      <c r="C634" s="100" t="s">
        <v>866</v>
      </c>
      <c r="D634" s="101">
        <v>3713339.3161999998</v>
      </c>
      <c r="E634" s="101">
        <v>36717.671900000001</v>
      </c>
      <c r="F634" s="59">
        <f t="shared" si="15"/>
        <v>3750056.9880999997</v>
      </c>
      <c r="I634" s="120">
        <v>127491316.5213</v>
      </c>
      <c r="J634" s="121">
        <f t="shared" si="16"/>
        <v>123777977.2051</v>
      </c>
    </row>
    <row r="635" spans="1:10" ht="22.95" customHeight="1" x14ac:dyDescent="0.3">
      <c r="A635" s="99">
        <v>630</v>
      </c>
      <c r="B635" s="100" t="s">
        <v>65</v>
      </c>
      <c r="C635" s="100" t="s">
        <v>669</v>
      </c>
      <c r="D635" s="101">
        <v>3767555.2420000001</v>
      </c>
      <c r="E635" s="101">
        <v>37253.761500000001</v>
      </c>
      <c r="F635" s="59">
        <f t="shared" si="15"/>
        <v>3804809.0035000001</v>
      </c>
      <c r="I635" s="120">
        <v>129352729.9761</v>
      </c>
      <c r="J635" s="121">
        <f t="shared" si="16"/>
        <v>125585174.7341</v>
      </c>
    </row>
    <row r="636" spans="1:10" ht="22.95" customHeight="1" x14ac:dyDescent="0.3">
      <c r="A636" s="99">
        <v>631</v>
      </c>
      <c r="B636" s="100" t="s">
        <v>65</v>
      </c>
      <c r="C636" s="100" t="s">
        <v>670</v>
      </c>
      <c r="D636" s="101">
        <v>3872279.8975</v>
      </c>
      <c r="E636" s="101">
        <v>38289.283799999997</v>
      </c>
      <c r="F636" s="59">
        <f t="shared" si="15"/>
        <v>3910569.1812999998</v>
      </c>
      <c r="I636" s="120">
        <v>132948276.4815</v>
      </c>
      <c r="J636" s="121">
        <f t="shared" si="16"/>
        <v>129075996.58400001</v>
      </c>
    </row>
    <row r="637" spans="1:10" ht="22.95" customHeight="1" x14ac:dyDescent="0.3">
      <c r="A637" s="99">
        <v>632</v>
      </c>
      <c r="B637" s="100" t="s">
        <v>65</v>
      </c>
      <c r="C637" s="100" t="s">
        <v>671</v>
      </c>
      <c r="D637" s="101">
        <v>4198094.8514</v>
      </c>
      <c r="E637" s="101">
        <v>41510.957199999997</v>
      </c>
      <c r="F637" s="59">
        <f t="shared" si="15"/>
        <v>4239605.8086000001</v>
      </c>
      <c r="I637" s="120">
        <v>144134589.8969</v>
      </c>
      <c r="J637" s="121">
        <f t="shared" si="16"/>
        <v>139936495.04550001</v>
      </c>
    </row>
    <row r="638" spans="1:10" ht="22.95" customHeight="1" x14ac:dyDescent="0.3">
      <c r="A638" s="99">
        <v>633</v>
      </c>
      <c r="B638" s="100" t="s">
        <v>65</v>
      </c>
      <c r="C638" s="100" t="s">
        <v>672</v>
      </c>
      <c r="D638" s="101">
        <v>3089643.7459</v>
      </c>
      <c r="E638" s="101">
        <v>30550.541099999999</v>
      </c>
      <c r="F638" s="59">
        <f t="shared" si="15"/>
        <v>3120194.287</v>
      </c>
      <c r="I638" s="120">
        <v>106077768.6084</v>
      </c>
      <c r="J638" s="121">
        <f t="shared" si="16"/>
        <v>102988124.8625</v>
      </c>
    </row>
    <row r="639" spans="1:10" ht="22.95" customHeight="1" x14ac:dyDescent="0.3">
      <c r="A639" s="99">
        <v>634</v>
      </c>
      <c r="B639" s="100" t="s">
        <v>65</v>
      </c>
      <c r="C639" s="100" t="s">
        <v>673</v>
      </c>
      <c r="D639" s="101">
        <v>3666755.0865000002</v>
      </c>
      <c r="E639" s="101">
        <v>36257.044900000001</v>
      </c>
      <c r="F639" s="59">
        <f t="shared" si="15"/>
        <v>3703012.1314000003</v>
      </c>
      <c r="I639" s="120">
        <v>125891924.6355</v>
      </c>
      <c r="J639" s="121">
        <f t="shared" si="16"/>
        <v>122225169.54899999</v>
      </c>
    </row>
    <row r="640" spans="1:10" ht="22.95" customHeight="1" x14ac:dyDescent="0.3">
      <c r="A640" s="99">
        <v>635</v>
      </c>
      <c r="B640" s="100" t="s">
        <v>65</v>
      </c>
      <c r="C640" s="100" t="s">
        <v>674</v>
      </c>
      <c r="D640" s="101">
        <v>3838924.0803</v>
      </c>
      <c r="E640" s="101">
        <v>37959.459900000002</v>
      </c>
      <c r="F640" s="59">
        <f t="shared" si="15"/>
        <v>3876883.5402000002</v>
      </c>
      <c r="I640" s="120">
        <v>131803060.0907</v>
      </c>
      <c r="J640" s="121">
        <f t="shared" si="16"/>
        <v>127964136.0104</v>
      </c>
    </row>
    <row r="641" spans="1:10" ht="22.95" customHeight="1" x14ac:dyDescent="0.3">
      <c r="A641" s="99">
        <v>636</v>
      </c>
      <c r="B641" s="100" t="s">
        <v>65</v>
      </c>
      <c r="C641" s="100" t="s">
        <v>841</v>
      </c>
      <c r="D641" s="101">
        <v>2776447.2823000001</v>
      </c>
      <c r="E641" s="101">
        <v>27453.639899999998</v>
      </c>
      <c r="F641" s="59">
        <f t="shared" si="15"/>
        <v>2803900.9221999999</v>
      </c>
      <c r="I641" s="120">
        <v>95324690.024900004</v>
      </c>
      <c r="J641" s="121">
        <f t="shared" si="16"/>
        <v>92548242.742600009</v>
      </c>
    </row>
    <row r="642" spans="1:10" ht="22.95" customHeight="1" x14ac:dyDescent="0.3">
      <c r="A642" s="99">
        <v>637</v>
      </c>
      <c r="B642" s="100" t="s">
        <v>65</v>
      </c>
      <c r="C642" s="100" t="s">
        <v>675</v>
      </c>
      <c r="D642" s="101">
        <v>2895502.4350999999</v>
      </c>
      <c r="E642" s="101">
        <v>28630.862799999999</v>
      </c>
      <c r="F642" s="59">
        <f t="shared" si="15"/>
        <v>2924133.2978999997</v>
      </c>
      <c r="I642" s="120">
        <v>99412250.2729</v>
      </c>
      <c r="J642" s="121">
        <f t="shared" si="16"/>
        <v>96516747.837799996</v>
      </c>
    </row>
    <row r="643" spans="1:10" ht="22.95" customHeight="1" x14ac:dyDescent="0.3">
      <c r="A643" s="99">
        <v>638</v>
      </c>
      <c r="B643" s="100" t="s">
        <v>65</v>
      </c>
      <c r="C643" s="100" t="s">
        <v>867</v>
      </c>
      <c r="D643" s="101">
        <v>2838470.2560999999</v>
      </c>
      <c r="E643" s="101">
        <v>28066.925899999998</v>
      </c>
      <c r="F643" s="59">
        <f t="shared" si="15"/>
        <v>2866537.182</v>
      </c>
      <c r="I643" s="120">
        <v>97454145.458100006</v>
      </c>
      <c r="J643" s="121">
        <f t="shared" si="16"/>
        <v>94615675.202000007</v>
      </c>
    </row>
    <row r="644" spans="1:10" ht="22.95" customHeight="1" x14ac:dyDescent="0.3">
      <c r="A644" s="99">
        <v>639</v>
      </c>
      <c r="B644" s="100" t="s">
        <v>65</v>
      </c>
      <c r="C644" s="100" t="s">
        <v>676</v>
      </c>
      <c r="D644" s="101">
        <v>4215877.5732000005</v>
      </c>
      <c r="E644" s="101">
        <v>41686.793599999997</v>
      </c>
      <c r="F644" s="59">
        <f t="shared" si="15"/>
        <v>4257564.3668000009</v>
      </c>
      <c r="I644" s="120">
        <v>144745130.0138</v>
      </c>
      <c r="J644" s="121">
        <f t="shared" si="16"/>
        <v>140529252.44060001</v>
      </c>
    </row>
    <row r="645" spans="1:10" ht="22.95" customHeight="1" x14ac:dyDescent="0.3">
      <c r="A645" s="99">
        <v>640</v>
      </c>
      <c r="B645" s="100" t="s">
        <v>65</v>
      </c>
      <c r="C645" s="100" t="s">
        <v>868</v>
      </c>
      <c r="D645" s="101">
        <v>2874834.6458000001</v>
      </c>
      <c r="E645" s="101">
        <v>28426.4987</v>
      </c>
      <c r="F645" s="59">
        <f t="shared" si="15"/>
        <v>2903261.1444999999</v>
      </c>
      <c r="I645" s="120">
        <v>98702656.172999993</v>
      </c>
      <c r="J645" s="121">
        <f t="shared" si="16"/>
        <v>95827821.527199998</v>
      </c>
    </row>
    <row r="646" spans="1:10" ht="22.95" customHeight="1" x14ac:dyDescent="0.3">
      <c r="A646" s="99">
        <v>641</v>
      </c>
      <c r="B646" s="100" t="s">
        <v>65</v>
      </c>
      <c r="C646" s="100" t="s">
        <v>677</v>
      </c>
      <c r="D646" s="101">
        <v>3016730.9016</v>
      </c>
      <c r="E646" s="101">
        <v>29829.575499999999</v>
      </c>
      <c r="F646" s="59">
        <f t="shared" si="15"/>
        <v>3046560.4770999998</v>
      </c>
      <c r="I646" s="120">
        <v>103574427.62090001</v>
      </c>
      <c r="J646" s="121">
        <f t="shared" si="16"/>
        <v>100557696.7193</v>
      </c>
    </row>
    <row r="647" spans="1:10" ht="22.95" customHeight="1" x14ac:dyDescent="0.3">
      <c r="A647" s="99">
        <v>642</v>
      </c>
      <c r="B647" s="100" t="s">
        <v>65</v>
      </c>
      <c r="C647" s="100" t="s">
        <v>678</v>
      </c>
      <c r="D647" s="101">
        <v>3941409.8034999999</v>
      </c>
      <c r="E647" s="101">
        <v>38972.843500000003</v>
      </c>
      <c r="F647" s="59">
        <f t="shared" ref="F647:F710" si="17">SUM(D647:E647)</f>
        <v>3980382.6469999999</v>
      </c>
      <c r="I647" s="120">
        <v>135321736.58759999</v>
      </c>
      <c r="J647" s="121">
        <f t="shared" si="16"/>
        <v>131380326.7841</v>
      </c>
    </row>
    <row r="648" spans="1:10" ht="22.95" customHeight="1" x14ac:dyDescent="0.3">
      <c r="A648" s="99">
        <v>643</v>
      </c>
      <c r="B648" s="100" t="s">
        <v>65</v>
      </c>
      <c r="C648" s="100" t="s">
        <v>679</v>
      </c>
      <c r="D648" s="101">
        <v>3408039.2536999998</v>
      </c>
      <c r="E648" s="101">
        <v>33698.850700000003</v>
      </c>
      <c r="F648" s="59">
        <f t="shared" si="17"/>
        <v>3441738.1043999996</v>
      </c>
      <c r="I648" s="120">
        <v>117009347.7101</v>
      </c>
      <c r="J648" s="121">
        <f t="shared" si="16"/>
        <v>113601308.45639999</v>
      </c>
    </row>
    <row r="649" spans="1:10" ht="22.95" customHeight="1" x14ac:dyDescent="0.3">
      <c r="A649" s="99">
        <v>644</v>
      </c>
      <c r="B649" s="100" t="s">
        <v>65</v>
      </c>
      <c r="C649" s="100" t="s">
        <v>680</v>
      </c>
      <c r="D649" s="101">
        <v>3128629.8639000002</v>
      </c>
      <c r="E649" s="101">
        <v>30936.0376</v>
      </c>
      <c r="F649" s="59">
        <f t="shared" si="17"/>
        <v>3159565.9015000002</v>
      </c>
      <c r="I649" s="120">
        <v>107416291.9939</v>
      </c>
      <c r="J649" s="121">
        <f t="shared" si="16"/>
        <v>104287662.13</v>
      </c>
    </row>
    <row r="650" spans="1:10" ht="22.95" customHeight="1" x14ac:dyDescent="0.3">
      <c r="A650" s="99">
        <v>645</v>
      </c>
      <c r="B650" s="100" t="s">
        <v>65</v>
      </c>
      <c r="C650" s="100" t="s">
        <v>869</v>
      </c>
      <c r="D650" s="101">
        <v>2824974.3701999998</v>
      </c>
      <c r="E650" s="101">
        <v>27933.477999999999</v>
      </c>
      <c r="F650" s="59">
        <f t="shared" si="17"/>
        <v>2852907.8481999999</v>
      </c>
      <c r="I650" s="120">
        <v>96990786.7104</v>
      </c>
      <c r="J650" s="121">
        <f t="shared" si="16"/>
        <v>94165812.340200007</v>
      </c>
    </row>
    <row r="651" spans="1:10" ht="22.95" customHeight="1" x14ac:dyDescent="0.3">
      <c r="A651" s="99">
        <v>646</v>
      </c>
      <c r="B651" s="100" t="s">
        <v>65</v>
      </c>
      <c r="C651" s="100" t="s">
        <v>681</v>
      </c>
      <c r="D651" s="101">
        <v>3488826.7094000001</v>
      </c>
      <c r="E651" s="101">
        <v>34497.680800000002</v>
      </c>
      <c r="F651" s="59">
        <f t="shared" si="17"/>
        <v>3523324.3902000003</v>
      </c>
      <c r="I651" s="120">
        <v>119783050.3557</v>
      </c>
      <c r="J651" s="121">
        <f t="shared" si="16"/>
        <v>116294223.6463</v>
      </c>
    </row>
    <row r="652" spans="1:10" ht="22.95" customHeight="1" x14ac:dyDescent="0.3">
      <c r="A652" s="99">
        <v>647</v>
      </c>
      <c r="B652" s="100" t="s">
        <v>65</v>
      </c>
      <c r="C652" s="100" t="s">
        <v>870</v>
      </c>
      <c r="D652" s="101">
        <v>3231576.7766999998</v>
      </c>
      <c r="E652" s="101">
        <v>31953.981500000002</v>
      </c>
      <c r="F652" s="59">
        <f t="shared" si="17"/>
        <v>3263530.7582</v>
      </c>
      <c r="I652" s="120">
        <v>110950802.6652</v>
      </c>
      <c r="J652" s="121">
        <f t="shared" si="16"/>
        <v>107719225.88849999</v>
      </c>
    </row>
    <row r="653" spans="1:10" ht="22.95" customHeight="1" x14ac:dyDescent="0.3">
      <c r="A653" s="99">
        <v>648</v>
      </c>
      <c r="B653" s="100" t="s">
        <v>65</v>
      </c>
      <c r="C653" s="100" t="s">
        <v>871</v>
      </c>
      <c r="D653" s="101">
        <v>3345493.7785999998</v>
      </c>
      <c r="E653" s="101">
        <v>33080.398099999999</v>
      </c>
      <c r="F653" s="59">
        <f t="shared" si="17"/>
        <v>3378574.1766999997</v>
      </c>
      <c r="I653" s="120">
        <v>114861953.0635</v>
      </c>
      <c r="J653" s="121">
        <f t="shared" si="16"/>
        <v>111516459.28490001</v>
      </c>
    </row>
    <row r="654" spans="1:10" ht="22.95" customHeight="1" x14ac:dyDescent="0.3">
      <c r="A654" s="99">
        <v>649</v>
      </c>
      <c r="B654" s="100" t="s">
        <v>65</v>
      </c>
      <c r="C654" s="100" t="s">
        <v>872</v>
      </c>
      <c r="D654" s="101">
        <v>2863986.6542000002</v>
      </c>
      <c r="E654" s="101">
        <v>28319.2333</v>
      </c>
      <c r="F654" s="59">
        <f t="shared" si="17"/>
        <v>2892305.8875000002</v>
      </c>
      <c r="I654" s="120">
        <v>98330208.461099997</v>
      </c>
      <c r="J654" s="121">
        <f t="shared" si="16"/>
        <v>95466221.806899995</v>
      </c>
    </row>
    <row r="655" spans="1:10" ht="22.95" customHeight="1" x14ac:dyDescent="0.3">
      <c r="A655" s="99">
        <v>650</v>
      </c>
      <c r="B655" s="100" t="s">
        <v>65</v>
      </c>
      <c r="C655" s="100" t="s">
        <v>682</v>
      </c>
      <c r="D655" s="101">
        <v>2620829.8553999998</v>
      </c>
      <c r="E655" s="101">
        <v>25914.887500000001</v>
      </c>
      <c r="F655" s="59">
        <f t="shared" si="17"/>
        <v>2646744.7429</v>
      </c>
      <c r="I655" s="120">
        <v>89981825.033800006</v>
      </c>
      <c r="J655" s="121">
        <f t="shared" si="16"/>
        <v>87360995.17840001</v>
      </c>
    </row>
    <row r="656" spans="1:10" ht="22.95" customHeight="1" x14ac:dyDescent="0.3">
      <c r="A656" s="99">
        <v>651</v>
      </c>
      <c r="B656" s="100" t="s">
        <v>65</v>
      </c>
      <c r="C656" s="100" t="s">
        <v>683</v>
      </c>
      <c r="D656" s="101">
        <v>3474059.2503</v>
      </c>
      <c r="E656" s="101">
        <v>34351.659500000002</v>
      </c>
      <c r="F656" s="59">
        <f t="shared" si="17"/>
        <v>3508410.9098</v>
      </c>
      <c r="I656" s="120">
        <v>119276034.2594</v>
      </c>
      <c r="J656" s="121">
        <f t="shared" si="16"/>
        <v>115801975.00909999</v>
      </c>
    </row>
    <row r="657" spans="1:10" ht="22.95" customHeight="1" x14ac:dyDescent="0.3">
      <c r="A657" s="99">
        <v>652</v>
      </c>
      <c r="B657" s="100" t="s">
        <v>65</v>
      </c>
      <c r="C657" s="100" t="s">
        <v>873</v>
      </c>
      <c r="D657" s="101">
        <v>3785084.6521999999</v>
      </c>
      <c r="E657" s="101">
        <v>37427.093099999998</v>
      </c>
      <c r="F657" s="59">
        <f t="shared" si="17"/>
        <v>3822511.7453000001</v>
      </c>
      <c r="I657" s="120">
        <v>129954573.0601</v>
      </c>
      <c r="J657" s="121">
        <f t="shared" si="16"/>
        <v>126169488.40790001</v>
      </c>
    </row>
    <row r="658" spans="1:10" ht="22.95" customHeight="1" x14ac:dyDescent="0.3">
      <c r="A658" s="99">
        <v>653</v>
      </c>
      <c r="B658" s="100" t="s">
        <v>65</v>
      </c>
      <c r="C658" s="100" t="s">
        <v>684</v>
      </c>
      <c r="D658" s="101">
        <v>2899014.9893999998</v>
      </c>
      <c r="E658" s="101">
        <v>28665.595099999999</v>
      </c>
      <c r="F658" s="59">
        <f t="shared" si="17"/>
        <v>2927680.5844999999</v>
      </c>
      <c r="I658" s="120">
        <v>99532847.969600007</v>
      </c>
      <c r="J658" s="121">
        <f t="shared" si="16"/>
        <v>96633832.980200008</v>
      </c>
    </row>
    <row r="659" spans="1:10" ht="22.95" customHeight="1" x14ac:dyDescent="0.3">
      <c r="A659" s="99">
        <v>654</v>
      </c>
      <c r="B659" s="100" t="s">
        <v>65</v>
      </c>
      <c r="C659" s="100" t="s">
        <v>685</v>
      </c>
      <c r="D659" s="101">
        <v>3486401.4933000002</v>
      </c>
      <c r="E659" s="101">
        <v>34473.700199999999</v>
      </c>
      <c r="F659" s="59">
        <f t="shared" si="17"/>
        <v>3520875.1935000001</v>
      </c>
      <c r="I659" s="120">
        <v>119699784.604</v>
      </c>
      <c r="J659" s="121">
        <f t="shared" si="16"/>
        <v>116213383.1107</v>
      </c>
    </row>
    <row r="660" spans="1:10" ht="22.95" customHeight="1" x14ac:dyDescent="0.3">
      <c r="A660" s="99">
        <v>655</v>
      </c>
      <c r="B660" s="100" t="s">
        <v>65</v>
      </c>
      <c r="C660" s="100" t="s">
        <v>874</v>
      </c>
      <c r="D660" s="101">
        <v>2943686.1466999999</v>
      </c>
      <c r="E660" s="101">
        <v>29107.3056</v>
      </c>
      <c r="F660" s="59">
        <f t="shared" si="17"/>
        <v>2972793.4523</v>
      </c>
      <c r="I660" s="120">
        <v>101066557.704</v>
      </c>
      <c r="J660" s="121">
        <f t="shared" si="16"/>
        <v>98122871.557300001</v>
      </c>
    </row>
    <row r="661" spans="1:10" ht="22.95" customHeight="1" x14ac:dyDescent="0.3">
      <c r="A661" s="99">
        <v>656</v>
      </c>
      <c r="B661" s="100" t="s">
        <v>65</v>
      </c>
      <c r="C661" s="100" t="s">
        <v>686</v>
      </c>
      <c r="D661" s="101">
        <v>2956536.6518999999</v>
      </c>
      <c r="E661" s="101">
        <v>29234.371999999999</v>
      </c>
      <c r="F661" s="59">
        <f t="shared" si="17"/>
        <v>2985771.0238999999</v>
      </c>
      <c r="I661" s="120">
        <v>101507758.3829</v>
      </c>
      <c r="J661" s="121">
        <f t="shared" si="16"/>
        <v>98551221.731000006</v>
      </c>
    </row>
    <row r="662" spans="1:10" ht="22.95" customHeight="1" x14ac:dyDescent="0.3">
      <c r="A662" s="99">
        <v>657</v>
      </c>
      <c r="B662" s="100" t="s">
        <v>65</v>
      </c>
      <c r="C662" s="100" t="s">
        <v>687</v>
      </c>
      <c r="D662" s="101">
        <v>2942179.9095000001</v>
      </c>
      <c r="E662" s="101">
        <v>29092.411800000002</v>
      </c>
      <c r="F662" s="59">
        <f t="shared" si="17"/>
        <v>2971272.3213</v>
      </c>
      <c r="I662" s="120">
        <v>101014843.56039999</v>
      </c>
      <c r="J662" s="121">
        <f t="shared" si="16"/>
        <v>98072663.650899991</v>
      </c>
    </row>
    <row r="663" spans="1:10" ht="22.95" customHeight="1" x14ac:dyDescent="0.3">
      <c r="A663" s="99">
        <v>658</v>
      </c>
      <c r="B663" s="100" t="s">
        <v>65</v>
      </c>
      <c r="C663" s="100" t="s">
        <v>688</v>
      </c>
      <c r="D663" s="101">
        <v>3391420.3733999999</v>
      </c>
      <c r="E663" s="101">
        <v>33534.522400000002</v>
      </c>
      <c r="F663" s="59">
        <f t="shared" si="17"/>
        <v>3424954.8958000001</v>
      </c>
      <c r="I663" s="120">
        <v>116438766.15449999</v>
      </c>
      <c r="J663" s="121">
        <f t="shared" si="16"/>
        <v>113047345.78109999</v>
      </c>
    </row>
    <row r="664" spans="1:10" ht="22.95" customHeight="1" x14ac:dyDescent="0.3">
      <c r="A664" s="99">
        <v>659</v>
      </c>
      <c r="B664" s="100" t="s">
        <v>66</v>
      </c>
      <c r="C664" s="100" t="s">
        <v>689</v>
      </c>
      <c r="D664" s="101">
        <v>4000474.4948</v>
      </c>
      <c r="E664" s="101">
        <v>39556.877899999999</v>
      </c>
      <c r="F664" s="59">
        <f t="shared" si="17"/>
        <v>4040031.3727000002</v>
      </c>
      <c r="I664" s="120">
        <v>137349624.3215</v>
      </c>
      <c r="J664" s="121">
        <f t="shared" si="16"/>
        <v>133349149.8267</v>
      </c>
    </row>
    <row r="665" spans="1:10" ht="22.95" customHeight="1" x14ac:dyDescent="0.3">
      <c r="A665" s="99">
        <v>660</v>
      </c>
      <c r="B665" s="100" t="s">
        <v>66</v>
      </c>
      <c r="C665" s="100" t="s">
        <v>530</v>
      </c>
      <c r="D665" s="101">
        <v>4035493.8097999999</v>
      </c>
      <c r="E665" s="101">
        <v>39903.150500000003</v>
      </c>
      <c r="F665" s="59">
        <f t="shared" si="17"/>
        <v>4075396.9602999999</v>
      </c>
      <c r="I665" s="120">
        <v>138551954.13499999</v>
      </c>
      <c r="J665" s="121">
        <f t="shared" si="16"/>
        <v>134516460.32519999</v>
      </c>
    </row>
    <row r="666" spans="1:10" ht="22.95" customHeight="1" x14ac:dyDescent="0.3">
      <c r="A666" s="99">
        <v>661</v>
      </c>
      <c r="B666" s="100" t="s">
        <v>66</v>
      </c>
      <c r="C666" s="100" t="s">
        <v>690</v>
      </c>
      <c r="D666" s="101">
        <v>4017908.7075999998</v>
      </c>
      <c r="E666" s="101">
        <v>39729.268199999999</v>
      </c>
      <c r="F666" s="59">
        <f t="shared" si="17"/>
        <v>4057637.9757999997</v>
      </c>
      <c r="I666" s="120">
        <v>137948198.96129999</v>
      </c>
      <c r="J666" s="121">
        <f t="shared" si="16"/>
        <v>133930290.25369999</v>
      </c>
    </row>
    <row r="667" spans="1:10" ht="22.95" customHeight="1" x14ac:dyDescent="0.3">
      <c r="A667" s="99">
        <v>662</v>
      </c>
      <c r="B667" s="100" t="s">
        <v>66</v>
      </c>
      <c r="C667" s="100" t="s">
        <v>691</v>
      </c>
      <c r="D667" s="101">
        <v>3050366.2237</v>
      </c>
      <c r="E667" s="101">
        <v>30162.163100000002</v>
      </c>
      <c r="F667" s="59">
        <f t="shared" si="17"/>
        <v>3080528.3868</v>
      </c>
      <c r="I667" s="120">
        <v>104729240.34739999</v>
      </c>
      <c r="J667" s="121">
        <f t="shared" si="16"/>
        <v>101678874.12369999</v>
      </c>
    </row>
    <row r="668" spans="1:10" ht="22.95" customHeight="1" x14ac:dyDescent="0.3">
      <c r="A668" s="99">
        <v>663</v>
      </c>
      <c r="B668" s="100" t="s">
        <v>66</v>
      </c>
      <c r="C668" s="100" t="s">
        <v>692</v>
      </c>
      <c r="D668" s="101">
        <v>5307220.9244999997</v>
      </c>
      <c r="E668" s="101">
        <v>52478.047400000003</v>
      </c>
      <c r="F668" s="59">
        <f t="shared" si="17"/>
        <v>5359698.9718999993</v>
      </c>
      <c r="I668" s="120">
        <v>182214585.07550001</v>
      </c>
      <c r="J668" s="121">
        <f t="shared" si="16"/>
        <v>176907364.15100002</v>
      </c>
    </row>
    <row r="669" spans="1:10" ht="22.95" customHeight="1" x14ac:dyDescent="0.3">
      <c r="A669" s="99">
        <v>664</v>
      </c>
      <c r="B669" s="100" t="s">
        <v>66</v>
      </c>
      <c r="C669" s="100" t="s">
        <v>693</v>
      </c>
      <c r="D669" s="101">
        <v>4589395.8124000002</v>
      </c>
      <c r="E669" s="101">
        <v>45380.159299999999</v>
      </c>
      <c r="F669" s="59">
        <f t="shared" si="17"/>
        <v>4634775.9717000006</v>
      </c>
      <c r="I669" s="120">
        <v>157569256.22670001</v>
      </c>
      <c r="J669" s="121">
        <f t="shared" si="16"/>
        <v>152979860.41429999</v>
      </c>
    </row>
    <row r="670" spans="1:10" ht="22.95" customHeight="1" x14ac:dyDescent="0.3">
      <c r="A670" s="99">
        <v>665</v>
      </c>
      <c r="B670" s="100" t="s">
        <v>66</v>
      </c>
      <c r="C670" s="100" t="s">
        <v>694</v>
      </c>
      <c r="D670" s="101">
        <v>4028771.2836000002</v>
      </c>
      <c r="E670" s="101">
        <v>39836.677900000002</v>
      </c>
      <c r="F670" s="59">
        <f t="shared" si="17"/>
        <v>4068607.9615000002</v>
      </c>
      <c r="I670" s="120">
        <v>138321147.4043</v>
      </c>
      <c r="J670" s="121">
        <f t="shared" si="16"/>
        <v>134292376.1207</v>
      </c>
    </row>
    <row r="671" spans="1:10" ht="22.95" customHeight="1" x14ac:dyDescent="0.3">
      <c r="A671" s="99">
        <v>666</v>
      </c>
      <c r="B671" s="100" t="s">
        <v>66</v>
      </c>
      <c r="C671" s="100" t="s">
        <v>695</v>
      </c>
      <c r="D671" s="101">
        <v>3558054.9361999999</v>
      </c>
      <c r="E671" s="101">
        <v>35182.212699999996</v>
      </c>
      <c r="F671" s="59">
        <f t="shared" si="17"/>
        <v>3593237.1488999999</v>
      </c>
      <c r="I671" s="120">
        <v>122159886.1426</v>
      </c>
      <c r="J671" s="121">
        <f t="shared" si="16"/>
        <v>118601831.20640001</v>
      </c>
    </row>
    <row r="672" spans="1:10" ht="22.95" customHeight="1" x14ac:dyDescent="0.3">
      <c r="A672" s="99">
        <v>667</v>
      </c>
      <c r="B672" s="100" t="s">
        <v>66</v>
      </c>
      <c r="C672" s="100" t="s">
        <v>696</v>
      </c>
      <c r="D672" s="101">
        <v>3649410.5704999999</v>
      </c>
      <c r="E672" s="101">
        <v>36085.541499999999</v>
      </c>
      <c r="F672" s="59">
        <f t="shared" si="17"/>
        <v>3685496.1119999997</v>
      </c>
      <c r="I672" s="120">
        <v>125296429.5854</v>
      </c>
      <c r="J672" s="121">
        <f t="shared" si="16"/>
        <v>121647019.0149</v>
      </c>
    </row>
    <row r="673" spans="1:10" ht="22.95" customHeight="1" x14ac:dyDescent="0.3">
      <c r="A673" s="99">
        <v>668</v>
      </c>
      <c r="B673" s="100" t="s">
        <v>66</v>
      </c>
      <c r="C673" s="100" t="s">
        <v>697</v>
      </c>
      <c r="D673" s="101">
        <v>3461994.8099000002</v>
      </c>
      <c r="E673" s="101">
        <v>34232.365700000002</v>
      </c>
      <c r="F673" s="59">
        <f t="shared" si="17"/>
        <v>3496227.1756000002</v>
      </c>
      <c r="I673" s="120">
        <v>118861821.8055</v>
      </c>
      <c r="J673" s="121">
        <f t="shared" si="16"/>
        <v>115399826.9956</v>
      </c>
    </row>
    <row r="674" spans="1:10" ht="22.95" customHeight="1" x14ac:dyDescent="0.3">
      <c r="A674" s="99">
        <v>669</v>
      </c>
      <c r="B674" s="100" t="s">
        <v>66</v>
      </c>
      <c r="C674" s="100" t="s">
        <v>698</v>
      </c>
      <c r="D674" s="101">
        <v>4783194.8240999999</v>
      </c>
      <c r="E674" s="101">
        <v>47296.452899999997</v>
      </c>
      <c r="F674" s="59">
        <f t="shared" si="17"/>
        <v>4830491.2769999998</v>
      </c>
      <c r="I674" s="120">
        <v>164223022.29449999</v>
      </c>
      <c r="J674" s="121">
        <f t="shared" si="16"/>
        <v>159439827.47040001</v>
      </c>
    </row>
    <row r="675" spans="1:10" ht="22.95" customHeight="1" x14ac:dyDescent="0.3">
      <c r="A675" s="99">
        <v>670</v>
      </c>
      <c r="B675" s="100" t="s">
        <v>66</v>
      </c>
      <c r="C675" s="100" t="s">
        <v>699</v>
      </c>
      <c r="D675" s="101">
        <v>3220297.0858999998</v>
      </c>
      <c r="E675" s="101">
        <v>31842.447400000001</v>
      </c>
      <c r="F675" s="59">
        <f t="shared" si="17"/>
        <v>3252139.5332999998</v>
      </c>
      <c r="I675" s="120">
        <v>110563533.2811</v>
      </c>
      <c r="J675" s="121">
        <f t="shared" si="16"/>
        <v>107343236.19520001</v>
      </c>
    </row>
    <row r="676" spans="1:10" ht="22.95" customHeight="1" x14ac:dyDescent="0.3">
      <c r="A676" s="99">
        <v>671</v>
      </c>
      <c r="B676" s="100" t="s">
        <v>66</v>
      </c>
      <c r="C676" s="100" t="s">
        <v>700</v>
      </c>
      <c r="D676" s="101">
        <v>4299158.9237000002</v>
      </c>
      <c r="E676" s="101">
        <v>42510.2834</v>
      </c>
      <c r="F676" s="59">
        <f t="shared" si="17"/>
        <v>4341669.2071000002</v>
      </c>
      <c r="I676" s="120">
        <v>147604456.37990001</v>
      </c>
      <c r="J676" s="121">
        <f t="shared" si="16"/>
        <v>143305297.4562</v>
      </c>
    </row>
    <row r="677" spans="1:10" ht="22.95" customHeight="1" x14ac:dyDescent="0.3">
      <c r="A677" s="99">
        <v>672</v>
      </c>
      <c r="B677" s="100" t="s">
        <v>66</v>
      </c>
      <c r="C677" s="100" t="s">
        <v>701</v>
      </c>
      <c r="D677" s="101">
        <v>4292940.9182000002</v>
      </c>
      <c r="E677" s="101">
        <v>42448.799500000001</v>
      </c>
      <c r="F677" s="59">
        <f t="shared" si="17"/>
        <v>4335389.7176999999</v>
      </c>
      <c r="I677" s="120">
        <v>147390971.5237</v>
      </c>
      <c r="J677" s="121">
        <f t="shared" ref="J677:J740" si="18">I677-D677</f>
        <v>143098030.60550001</v>
      </c>
    </row>
    <row r="678" spans="1:10" ht="22.95" customHeight="1" x14ac:dyDescent="0.3">
      <c r="A678" s="99">
        <v>673</v>
      </c>
      <c r="B678" s="100" t="s">
        <v>66</v>
      </c>
      <c r="C678" s="100" t="s">
        <v>702</v>
      </c>
      <c r="D678" s="101">
        <v>3392609.3319999999</v>
      </c>
      <c r="E678" s="101">
        <v>33546.278899999998</v>
      </c>
      <c r="F678" s="59">
        <f t="shared" si="17"/>
        <v>3426155.6108999997</v>
      </c>
      <c r="I678" s="120">
        <v>116479587.0651</v>
      </c>
      <c r="J678" s="121">
        <f t="shared" si="18"/>
        <v>113086977.7331</v>
      </c>
    </row>
    <row r="679" spans="1:10" ht="22.95" customHeight="1" x14ac:dyDescent="0.3">
      <c r="A679" s="99">
        <v>674</v>
      </c>
      <c r="B679" s="100" t="s">
        <v>66</v>
      </c>
      <c r="C679" s="100" t="s">
        <v>703</v>
      </c>
      <c r="D679" s="101">
        <v>4322800.4802000001</v>
      </c>
      <c r="E679" s="101">
        <v>42744.052199999998</v>
      </c>
      <c r="F679" s="59">
        <f t="shared" si="17"/>
        <v>4365544.5323999999</v>
      </c>
      <c r="I679" s="120">
        <v>148416149.81959999</v>
      </c>
      <c r="J679" s="121">
        <f t="shared" si="18"/>
        <v>144093349.33939999</v>
      </c>
    </row>
    <row r="680" spans="1:10" ht="22.95" customHeight="1" x14ac:dyDescent="0.3">
      <c r="A680" s="99">
        <v>675</v>
      </c>
      <c r="B680" s="100" t="s">
        <v>66</v>
      </c>
      <c r="C680" s="100" t="s">
        <v>704</v>
      </c>
      <c r="D680" s="101">
        <v>4592994.7533999998</v>
      </c>
      <c r="E680" s="101">
        <v>45415.745799999997</v>
      </c>
      <c r="F680" s="59">
        <f t="shared" si="17"/>
        <v>4638410.4991999995</v>
      </c>
      <c r="I680" s="120">
        <v>157692819.86759999</v>
      </c>
      <c r="J680" s="121">
        <f t="shared" si="18"/>
        <v>153099825.1142</v>
      </c>
    </row>
    <row r="681" spans="1:10" ht="22.95" customHeight="1" x14ac:dyDescent="0.3">
      <c r="A681" s="99">
        <v>676</v>
      </c>
      <c r="B681" s="100" t="s">
        <v>67</v>
      </c>
      <c r="C681" s="100" t="s">
        <v>705</v>
      </c>
      <c r="D681" s="101">
        <v>3055979.2489999998</v>
      </c>
      <c r="E681" s="101">
        <v>30217.665000000001</v>
      </c>
      <c r="F681" s="59">
        <f t="shared" si="17"/>
        <v>3086196.9139999999</v>
      </c>
      <c r="I681" s="120">
        <v>104921954.2148</v>
      </c>
      <c r="J681" s="121">
        <f t="shared" si="18"/>
        <v>101865974.9658</v>
      </c>
    </row>
    <row r="682" spans="1:10" ht="22.95" customHeight="1" x14ac:dyDescent="0.3">
      <c r="A682" s="99">
        <v>677</v>
      </c>
      <c r="B682" s="100" t="s">
        <v>67</v>
      </c>
      <c r="C682" s="100" t="s">
        <v>706</v>
      </c>
      <c r="D682" s="101">
        <v>3818208.7365000001</v>
      </c>
      <c r="E682" s="101">
        <v>37754.625599999999</v>
      </c>
      <c r="F682" s="59">
        <f t="shared" si="17"/>
        <v>3855963.3621</v>
      </c>
      <c r="I682" s="120">
        <v>131091833.2869</v>
      </c>
      <c r="J682" s="121">
        <f t="shared" si="18"/>
        <v>127273624.5504</v>
      </c>
    </row>
    <row r="683" spans="1:10" ht="22.95" customHeight="1" x14ac:dyDescent="0.3">
      <c r="A683" s="99">
        <v>678</v>
      </c>
      <c r="B683" s="100" t="s">
        <v>67</v>
      </c>
      <c r="C683" s="100" t="s">
        <v>707</v>
      </c>
      <c r="D683" s="101">
        <v>3517371.1446000002</v>
      </c>
      <c r="E683" s="101">
        <v>34779.929499999998</v>
      </c>
      <c r="F683" s="59">
        <f t="shared" si="17"/>
        <v>3552151.0741000003</v>
      </c>
      <c r="I683" s="120">
        <v>120763075.9641</v>
      </c>
      <c r="J683" s="121">
        <f t="shared" si="18"/>
        <v>117245704.8195</v>
      </c>
    </row>
    <row r="684" spans="1:10" ht="22.95" customHeight="1" x14ac:dyDescent="0.3">
      <c r="A684" s="99">
        <v>679</v>
      </c>
      <c r="B684" s="100" t="s">
        <v>67</v>
      </c>
      <c r="C684" s="100" t="s">
        <v>708</v>
      </c>
      <c r="D684" s="101">
        <v>3754723.2223999999</v>
      </c>
      <c r="E684" s="101">
        <v>37126.877899999999</v>
      </c>
      <c r="F684" s="59">
        <f t="shared" si="17"/>
        <v>3791850.1003</v>
      </c>
      <c r="I684" s="120">
        <v>128912163.9672</v>
      </c>
      <c r="J684" s="121">
        <f t="shared" si="18"/>
        <v>125157440.7448</v>
      </c>
    </row>
    <row r="685" spans="1:10" ht="22.95" customHeight="1" x14ac:dyDescent="0.3">
      <c r="A685" s="99">
        <v>680</v>
      </c>
      <c r="B685" s="100" t="s">
        <v>67</v>
      </c>
      <c r="C685" s="100" t="s">
        <v>709</v>
      </c>
      <c r="D685" s="101">
        <v>3485322.5133000002</v>
      </c>
      <c r="E685" s="101">
        <v>34463.0311</v>
      </c>
      <c r="F685" s="59">
        <f t="shared" si="17"/>
        <v>3519785.5444</v>
      </c>
      <c r="I685" s="120">
        <v>119662739.6239</v>
      </c>
      <c r="J685" s="121">
        <f t="shared" si="18"/>
        <v>116177417.11059999</v>
      </c>
    </row>
    <row r="686" spans="1:10" ht="22.95" customHeight="1" x14ac:dyDescent="0.3">
      <c r="A686" s="99">
        <v>681</v>
      </c>
      <c r="B686" s="100" t="s">
        <v>67</v>
      </c>
      <c r="C686" s="100" t="s">
        <v>710</v>
      </c>
      <c r="D686" s="101">
        <v>3484740.1217999998</v>
      </c>
      <c r="E686" s="101">
        <v>34457.272400000002</v>
      </c>
      <c r="F686" s="59">
        <f t="shared" si="17"/>
        <v>3519197.3942</v>
      </c>
      <c r="I686" s="120">
        <v>119642744.1803</v>
      </c>
      <c r="J686" s="121">
        <f t="shared" si="18"/>
        <v>116158004.05849999</v>
      </c>
    </row>
    <row r="687" spans="1:10" ht="22.95" customHeight="1" x14ac:dyDescent="0.3">
      <c r="A687" s="99">
        <v>682</v>
      </c>
      <c r="B687" s="100" t="s">
        <v>67</v>
      </c>
      <c r="C687" s="100" t="s">
        <v>711</v>
      </c>
      <c r="D687" s="101">
        <v>3776660.9108000002</v>
      </c>
      <c r="E687" s="101">
        <v>37343.798799999997</v>
      </c>
      <c r="F687" s="59">
        <f t="shared" si="17"/>
        <v>3814004.7096000002</v>
      </c>
      <c r="I687" s="120">
        <v>129665357.93700001</v>
      </c>
      <c r="J687" s="121">
        <f t="shared" si="18"/>
        <v>125888697.02620001</v>
      </c>
    </row>
    <row r="688" spans="1:10" ht="22.95" customHeight="1" x14ac:dyDescent="0.3">
      <c r="A688" s="99">
        <v>683</v>
      </c>
      <c r="B688" s="100" t="s">
        <v>67</v>
      </c>
      <c r="C688" s="100" t="s">
        <v>712</v>
      </c>
      <c r="D688" s="101">
        <v>3658870.0243000002</v>
      </c>
      <c r="E688" s="101">
        <v>36179.076999999997</v>
      </c>
      <c r="F688" s="59">
        <f t="shared" si="17"/>
        <v>3695049.1013000002</v>
      </c>
      <c r="I688" s="120">
        <v>125621204.1683</v>
      </c>
      <c r="J688" s="121">
        <f t="shared" si="18"/>
        <v>121962334.14400001</v>
      </c>
    </row>
    <row r="689" spans="1:10" ht="22.95" customHeight="1" x14ac:dyDescent="0.3">
      <c r="A689" s="99">
        <v>684</v>
      </c>
      <c r="B689" s="100" t="s">
        <v>67</v>
      </c>
      <c r="C689" s="100" t="s">
        <v>713</v>
      </c>
      <c r="D689" s="101">
        <v>3489927.9955000002</v>
      </c>
      <c r="E689" s="101">
        <v>34508.570399999997</v>
      </c>
      <c r="F689" s="59">
        <f t="shared" si="17"/>
        <v>3524436.5659000003</v>
      </c>
      <c r="I689" s="120">
        <v>119820861.1788</v>
      </c>
      <c r="J689" s="121">
        <f t="shared" si="18"/>
        <v>116330933.1833</v>
      </c>
    </row>
    <row r="690" spans="1:10" ht="22.95" customHeight="1" x14ac:dyDescent="0.3">
      <c r="A690" s="99">
        <v>685</v>
      </c>
      <c r="B690" s="100" t="s">
        <v>67</v>
      </c>
      <c r="C690" s="100" t="s">
        <v>714</v>
      </c>
      <c r="D690" s="101">
        <v>4092502.2677000002</v>
      </c>
      <c r="E690" s="101">
        <v>40466.852800000001</v>
      </c>
      <c r="F690" s="59">
        <f t="shared" si="17"/>
        <v>4132969.1205000002</v>
      </c>
      <c r="I690" s="120">
        <v>140509244.52489999</v>
      </c>
      <c r="J690" s="121">
        <f t="shared" si="18"/>
        <v>136416742.2572</v>
      </c>
    </row>
    <row r="691" spans="1:10" ht="22.95" customHeight="1" x14ac:dyDescent="0.3">
      <c r="A691" s="99">
        <v>686</v>
      </c>
      <c r="B691" s="100" t="s">
        <v>67</v>
      </c>
      <c r="C691" s="100" t="s">
        <v>715</v>
      </c>
      <c r="D691" s="101">
        <v>3644783.7118000002</v>
      </c>
      <c r="E691" s="101">
        <v>36039.7909</v>
      </c>
      <c r="F691" s="59">
        <f t="shared" si="17"/>
        <v>3680823.5027000001</v>
      </c>
      <c r="I691" s="120">
        <v>125137574.1041</v>
      </c>
      <c r="J691" s="121">
        <f t="shared" si="18"/>
        <v>121492790.39230001</v>
      </c>
    </row>
    <row r="692" spans="1:10" ht="22.95" customHeight="1" x14ac:dyDescent="0.3">
      <c r="A692" s="99">
        <v>687</v>
      </c>
      <c r="B692" s="100" t="s">
        <v>67</v>
      </c>
      <c r="C692" s="100" t="s">
        <v>716</v>
      </c>
      <c r="D692" s="101">
        <v>3488370.6787</v>
      </c>
      <c r="E692" s="101">
        <v>34493.171499999997</v>
      </c>
      <c r="F692" s="59">
        <f t="shared" si="17"/>
        <v>3522863.8502000002</v>
      </c>
      <c r="I692" s="120">
        <v>119767393.3004</v>
      </c>
      <c r="J692" s="121">
        <f t="shared" si="18"/>
        <v>116279022.6217</v>
      </c>
    </row>
    <row r="693" spans="1:10" ht="22.95" customHeight="1" x14ac:dyDescent="0.3">
      <c r="A693" s="99">
        <v>688</v>
      </c>
      <c r="B693" s="100" t="s">
        <v>67</v>
      </c>
      <c r="C693" s="100" t="s">
        <v>717</v>
      </c>
      <c r="D693" s="101">
        <v>4141302.3224999998</v>
      </c>
      <c r="E693" s="101">
        <v>40949.39</v>
      </c>
      <c r="F693" s="59">
        <f t="shared" si="17"/>
        <v>4182251.7124999999</v>
      </c>
      <c r="I693" s="120">
        <v>142184713.07260001</v>
      </c>
      <c r="J693" s="121">
        <f t="shared" si="18"/>
        <v>138043410.75010002</v>
      </c>
    </row>
    <row r="694" spans="1:10" ht="22.95" customHeight="1" x14ac:dyDescent="0.3">
      <c r="A694" s="99">
        <v>689</v>
      </c>
      <c r="B694" s="100" t="s">
        <v>67</v>
      </c>
      <c r="C694" s="100" t="s">
        <v>718</v>
      </c>
      <c r="D694" s="101">
        <v>5071473.8505999995</v>
      </c>
      <c r="E694" s="101">
        <v>50146.969400000002</v>
      </c>
      <c r="F694" s="59">
        <f t="shared" si="17"/>
        <v>5121620.8199999994</v>
      </c>
      <c r="I694" s="120">
        <v>174120602.20449999</v>
      </c>
      <c r="J694" s="121">
        <f t="shared" si="18"/>
        <v>169049128.35389999</v>
      </c>
    </row>
    <row r="695" spans="1:10" ht="22.95" customHeight="1" x14ac:dyDescent="0.3">
      <c r="A695" s="99">
        <v>690</v>
      </c>
      <c r="B695" s="100" t="s">
        <v>67</v>
      </c>
      <c r="C695" s="100" t="s">
        <v>719</v>
      </c>
      <c r="D695" s="101">
        <v>4094420.3541000001</v>
      </c>
      <c r="E695" s="101">
        <v>40485.818899999998</v>
      </c>
      <c r="F695" s="59">
        <f t="shared" si="17"/>
        <v>4134906.173</v>
      </c>
      <c r="I695" s="120">
        <v>140575098.82409999</v>
      </c>
      <c r="J695" s="121">
        <f t="shared" si="18"/>
        <v>136480678.47</v>
      </c>
    </row>
    <row r="696" spans="1:10" ht="22.95" customHeight="1" x14ac:dyDescent="0.3">
      <c r="A696" s="99">
        <v>691</v>
      </c>
      <c r="B696" s="100" t="s">
        <v>67</v>
      </c>
      <c r="C696" s="100" t="s">
        <v>720</v>
      </c>
      <c r="D696" s="101">
        <v>4131629.1381000001</v>
      </c>
      <c r="E696" s="101">
        <v>40853.741099999999</v>
      </c>
      <c r="F696" s="59">
        <f t="shared" si="17"/>
        <v>4172482.8792000003</v>
      </c>
      <c r="I696" s="120">
        <v>141852600.40880001</v>
      </c>
      <c r="J696" s="121">
        <f t="shared" si="18"/>
        <v>137720971.27070001</v>
      </c>
    </row>
    <row r="697" spans="1:10" ht="22.95" customHeight="1" x14ac:dyDescent="0.3">
      <c r="A697" s="99">
        <v>692</v>
      </c>
      <c r="B697" s="100" t="s">
        <v>67</v>
      </c>
      <c r="C697" s="100" t="s">
        <v>721</v>
      </c>
      <c r="D697" s="101">
        <v>2838613.7683999999</v>
      </c>
      <c r="E697" s="101">
        <v>28068.345000000001</v>
      </c>
      <c r="F697" s="59">
        <f t="shared" si="17"/>
        <v>2866682.1134000001</v>
      </c>
      <c r="I697" s="120">
        <v>97459072.714599997</v>
      </c>
      <c r="J697" s="121">
        <f t="shared" si="18"/>
        <v>94620458.946199998</v>
      </c>
    </row>
    <row r="698" spans="1:10" ht="22.95" customHeight="1" x14ac:dyDescent="0.3">
      <c r="A698" s="99">
        <v>693</v>
      </c>
      <c r="B698" s="100" t="s">
        <v>67</v>
      </c>
      <c r="C698" s="100" t="s">
        <v>722</v>
      </c>
      <c r="D698" s="101">
        <v>3492926.3670000001</v>
      </c>
      <c r="E698" s="101">
        <v>34538.218399999998</v>
      </c>
      <c r="F698" s="59">
        <f t="shared" si="17"/>
        <v>3527464.5854000002</v>
      </c>
      <c r="I698" s="120">
        <v>119923805.267</v>
      </c>
      <c r="J698" s="121">
        <f t="shared" si="18"/>
        <v>116430878.90000001</v>
      </c>
    </row>
    <row r="699" spans="1:10" ht="22.95" customHeight="1" x14ac:dyDescent="0.3">
      <c r="A699" s="99">
        <v>694</v>
      </c>
      <c r="B699" s="100" t="s">
        <v>67</v>
      </c>
      <c r="C699" s="100" t="s">
        <v>723</v>
      </c>
      <c r="D699" s="101">
        <v>2768488.5403999998</v>
      </c>
      <c r="E699" s="101">
        <v>27374.943500000001</v>
      </c>
      <c r="F699" s="59">
        <f t="shared" si="17"/>
        <v>2795863.4838999999</v>
      </c>
      <c r="I699" s="120">
        <v>95051439.885399997</v>
      </c>
      <c r="J699" s="121">
        <f t="shared" si="18"/>
        <v>92282951.344999999</v>
      </c>
    </row>
    <row r="700" spans="1:10" ht="22.95" customHeight="1" x14ac:dyDescent="0.3">
      <c r="A700" s="99">
        <v>695</v>
      </c>
      <c r="B700" s="100" t="s">
        <v>67</v>
      </c>
      <c r="C700" s="100" t="s">
        <v>724</v>
      </c>
      <c r="D700" s="101">
        <v>2994589.3352000001</v>
      </c>
      <c r="E700" s="101">
        <v>29610.6387</v>
      </c>
      <c r="F700" s="59">
        <f t="shared" si="17"/>
        <v>3024199.9739000001</v>
      </c>
      <c r="I700" s="120">
        <v>102814233.84029999</v>
      </c>
      <c r="J700" s="121">
        <f t="shared" si="18"/>
        <v>99819644.505099997</v>
      </c>
    </row>
    <row r="701" spans="1:10" ht="22.95" customHeight="1" x14ac:dyDescent="0.3">
      <c r="A701" s="99">
        <v>696</v>
      </c>
      <c r="B701" s="100" t="s">
        <v>67</v>
      </c>
      <c r="C701" s="100" t="s">
        <v>725</v>
      </c>
      <c r="D701" s="101">
        <v>3092865.7322999998</v>
      </c>
      <c r="E701" s="101">
        <v>30582.4002</v>
      </c>
      <c r="F701" s="59">
        <f t="shared" si="17"/>
        <v>3123448.1324999998</v>
      </c>
      <c r="I701" s="120">
        <v>106188390.14049999</v>
      </c>
      <c r="J701" s="121">
        <f t="shared" si="18"/>
        <v>103095524.4082</v>
      </c>
    </row>
    <row r="702" spans="1:10" ht="22.95" customHeight="1" x14ac:dyDescent="0.3">
      <c r="A702" s="99">
        <v>697</v>
      </c>
      <c r="B702" s="100" t="s">
        <v>67</v>
      </c>
      <c r="C702" s="100" t="s">
        <v>726</v>
      </c>
      <c r="D702" s="101">
        <v>5743853.2459000004</v>
      </c>
      <c r="E702" s="101">
        <v>56795.488100000002</v>
      </c>
      <c r="F702" s="59">
        <f t="shared" si="17"/>
        <v>5800648.7340000002</v>
      </c>
      <c r="I702" s="120">
        <v>197205628.10789999</v>
      </c>
      <c r="J702" s="121">
        <f t="shared" si="18"/>
        <v>191461774.86199999</v>
      </c>
    </row>
    <row r="703" spans="1:10" ht="22.95" customHeight="1" x14ac:dyDescent="0.3">
      <c r="A703" s="99">
        <v>698</v>
      </c>
      <c r="B703" s="100" t="s">
        <v>67</v>
      </c>
      <c r="C703" s="100" t="s">
        <v>727</v>
      </c>
      <c r="D703" s="101">
        <v>3399707.3520999998</v>
      </c>
      <c r="E703" s="101">
        <v>33616.464500000002</v>
      </c>
      <c r="F703" s="59">
        <f t="shared" si="17"/>
        <v>3433323.8165999996</v>
      </c>
      <c r="I703" s="120">
        <v>116723285.75390001</v>
      </c>
      <c r="J703" s="121">
        <f t="shared" si="18"/>
        <v>113323578.40180001</v>
      </c>
    </row>
    <row r="704" spans="1:10" ht="22.95" customHeight="1" x14ac:dyDescent="0.3">
      <c r="A704" s="99">
        <v>699</v>
      </c>
      <c r="B704" s="100" t="s">
        <v>68</v>
      </c>
      <c r="C704" s="100" t="s">
        <v>728</v>
      </c>
      <c r="D704" s="101">
        <v>3185230.1351999999</v>
      </c>
      <c r="E704" s="101">
        <v>31495.703799999999</v>
      </c>
      <c r="F704" s="59">
        <f t="shared" si="17"/>
        <v>3216725.8389999997</v>
      </c>
      <c r="I704" s="120">
        <v>109359567.9734</v>
      </c>
      <c r="J704" s="121">
        <f t="shared" si="18"/>
        <v>106174337.8382</v>
      </c>
    </row>
    <row r="705" spans="1:10" ht="22.95" customHeight="1" x14ac:dyDescent="0.3">
      <c r="A705" s="99">
        <v>700</v>
      </c>
      <c r="B705" s="100" t="s">
        <v>68</v>
      </c>
      <c r="C705" s="100" t="s">
        <v>729</v>
      </c>
      <c r="D705" s="101">
        <v>3625859.1908</v>
      </c>
      <c r="E705" s="101">
        <v>35852.664400000001</v>
      </c>
      <c r="F705" s="59">
        <f t="shared" si="17"/>
        <v>3661711.8552000001</v>
      </c>
      <c r="I705" s="120">
        <v>124487832.2174</v>
      </c>
      <c r="J705" s="121">
        <f t="shared" si="18"/>
        <v>120861973.0266</v>
      </c>
    </row>
    <row r="706" spans="1:10" ht="22.95" customHeight="1" x14ac:dyDescent="0.3">
      <c r="A706" s="99">
        <v>701</v>
      </c>
      <c r="B706" s="100" t="s">
        <v>68</v>
      </c>
      <c r="C706" s="100" t="s">
        <v>875</v>
      </c>
      <c r="D706" s="101">
        <v>3907466.003</v>
      </c>
      <c r="E706" s="101">
        <v>38637.205600000001</v>
      </c>
      <c r="F706" s="59">
        <f t="shared" si="17"/>
        <v>3946103.2086</v>
      </c>
      <c r="I706" s="120">
        <v>134156332.7679</v>
      </c>
      <c r="J706" s="121">
        <f t="shared" si="18"/>
        <v>130248866.7649</v>
      </c>
    </row>
    <row r="707" spans="1:10" ht="22.95" customHeight="1" x14ac:dyDescent="0.3">
      <c r="A707" s="99">
        <v>702</v>
      </c>
      <c r="B707" s="100" t="s">
        <v>68</v>
      </c>
      <c r="C707" s="100" t="s">
        <v>730</v>
      </c>
      <c r="D707" s="101">
        <v>4242579.3317999998</v>
      </c>
      <c r="E707" s="101">
        <v>41950.821799999998</v>
      </c>
      <c r="F707" s="59">
        <f t="shared" si="17"/>
        <v>4284530.1535999998</v>
      </c>
      <c r="I707" s="120">
        <v>145661890.3933</v>
      </c>
      <c r="J707" s="121">
        <f t="shared" si="18"/>
        <v>141419311.06149998</v>
      </c>
    </row>
    <row r="708" spans="1:10" ht="22.95" customHeight="1" x14ac:dyDescent="0.3">
      <c r="A708" s="99">
        <v>703</v>
      </c>
      <c r="B708" s="100" t="s">
        <v>68</v>
      </c>
      <c r="C708" s="100" t="s">
        <v>731</v>
      </c>
      <c r="D708" s="101">
        <v>3991015.2308999998</v>
      </c>
      <c r="E708" s="101">
        <v>39463.344299999997</v>
      </c>
      <c r="F708" s="59">
        <f t="shared" si="17"/>
        <v>4030478.5751999998</v>
      </c>
      <c r="I708" s="120">
        <v>137024856.26089999</v>
      </c>
      <c r="J708" s="121">
        <f t="shared" si="18"/>
        <v>133033841.02999999</v>
      </c>
    </row>
    <row r="709" spans="1:10" ht="22.95" customHeight="1" x14ac:dyDescent="0.3">
      <c r="A709" s="99">
        <v>704</v>
      </c>
      <c r="B709" s="100" t="s">
        <v>68</v>
      </c>
      <c r="C709" s="100" t="s">
        <v>732</v>
      </c>
      <c r="D709" s="101">
        <v>3616311.5454000002</v>
      </c>
      <c r="E709" s="101">
        <v>35758.256800000003</v>
      </c>
      <c r="F709" s="59">
        <f t="shared" si="17"/>
        <v>3652069.8022000003</v>
      </c>
      <c r="I709" s="120">
        <v>124160029.72409999</v>
      </c>
      <c r="J709" s="121">
        <f t="shared" si="18"/>
        <v>120543718.1787</v>
      </c>
    </row>
    <row r="710" spans="1:10" ht="22.95" customHeight="1" x14ac:dyDescent="0.3">
      <c r="A710" s="99">
        <v>705</v>
      </c>
      <c r="B710" s="100" t="s">
        <v>68</v>
      </c>
      <c r="C710" s="100" t="s">
        <v>733</v>
      </c>
      <c r="D710" s="101">
        <v>4130343.8086000001</v>
      </c>
      <c r="E710" s="101">
        <v>40841.0317</v>
      </c>
      <c r="F710" s="59">
        <f t="shared" si="17"/>
        <v>4171184.8403000003</v>
      </c>
      <c r="I710" s="120">
        <v>141808470.76320001</v>
      </c>
      <c r="J710" s="121">
        <f t="shared" si="18"/>
        <v>137678126.95460001</v>
      </c>
    </row>
    <row r="711" spans="1:10" ht="22.95" customHeight="1" x14ac:dyDescent="0.3">
      <c r="A711" s="99">
        <v>706</v>
      </c>
      <c r="B711" s="100" t="s">
        <v>68</v>
      </c>
      <c r="C711" s="100" t="s">
        <v>734</v>
      </c>
      <c r="D711" s="101">
        <v>3524466.6545000002</v>
      </c>
      <c r="E711" s="101">
        <v>34850.090199999999</v>
      </c>
      <c r="F711" s="59">
        <f t="shared" ref="F711:F774" si="19">SUM(D711:E711)</f>
        <v>3559316.7447000002</v>
      </c>
      <c r="I711" s="120">
        <v>121006688.46960001</v>
      </c>
      <c r="J711" s="121">
        <f t="shared" si="18"/>
        <v>117482221.81510001</v>
      </c>
    </row>
    <row r="712" spans="1:10" ht="22.95" customHeight="1" x14ac:dyDescent="0.3">
      <c r="A712" s="99">
        <v>707</v>
      </c>
      <c r="B712" s="100" t="s">
        <v>68</v>
      </c>
      <c r="C712" s="100" t="s">
        <v>735</v>
      </c>
      <c r="D712" s="101">
        <v>3989433.7322999998</v>
      </c>
      <c r="E712" s="101">
        <v>39447.706299999998</v>
      </c>
      <c r="F712" s="59">
        <f t="shared" si="19"/>
        <v>4028881.4386</v>
      </c>
      <c r="I712" s="120">
        <v>136970558.1433</v>
      </c>
      <c r="J712" s="121">
        <f t="shared" si="18"/>
        <v>132981124.411</v>
      </c>
    </row>
    <row r="713" spans="1:10" ht="22.95" customHeight="1" x14ac:dyDescent="0.3">
      <c r="A713" s="99">
        <v>708</v>
      </c>
      <c r="B713" s="100" t="s">
        <v>68</v>
      </c>
      <c r="C713" s="100" t="s">
        <v>736</v>
      </c>
      <c r="D713" s="101">
        <v>3601903.2463000002</v>
      </c>
      <c r="E713" s="101">
        <v>35615.786899999999</v>
      </c>
      <c r="F713" s="59">
        <f t="shared" si="19"/>
        <v>3637519.0332000004</v>
      </c>
      <c r="I713" s="120">
        <v>123665344.7895</v>
      </c>
      <c r="J713" s="121">
        <f t="shared" si="18"/>
        <v>120063441.5432</v>
      </c>
    </row>
    <row r="714" spans="1:10" ht="22.95" customHeight="1" x14ac:dyDescent="0.3">
      <c r="A714" s="99">
        <v>709</v>
      </c>
      <c r="B714" s="100" t="s">
        <v>68</v>
      </c>
      <c r="C714" s="100" t="s">
        <v>737</v>
      </c>
      <c r="D714" s="101">
        <v>3340070.5183999999</v>
      </c>
      <c r="E714" s="101">
        <v>33026.772700000001</v>
      </c>
      <c r="F714" s="59">
        <f t="shared" si="19"/>
        <v>3373097.2911</v>
      </c>
      <c r="I714" s="120">
        <v>114675754.4656</v>
      </c>
      <c r="J714" s="121">
        <f t="shared" si="18"/>
        <v>111335683.9472</v>
      </c>
    </row>
    <row r="715" spans="1:10" ht="22.95" customHeight="1" x14ac:dyDescent="0.3">
      <c r="A715" s="99">
        <v>710</v>
      </c>
      <c r="B715" s="100" t="s">
        <v>68</v>
      </c>
      <c r="C715" s="100" t="s">
        <v>738</v>
      </c>
      <c r="D715" s="101">
        <v>3976760.3360000001</v>
      </c>
      <c r="E715" s="101">
        <v>39322.391199999998</v>
      </c>
      <c r="F715" s="59">
        <f t="shared" si="19"/>
        <v>4016082.7272000001</v>
      </c>
      <c r="I715" s="120">
        <v>136535438.20269999</v>
      </c>
      <c r="J715" s="121">
        <f t="shared" si="18"/>
        <v>132558677.86669999</v>
      </c>
    </row>
    <row r="716" spans="1:10" ht="22.95" customHeight="1" x14ac:dyDescent="0.3">
      <c r="A716" s="99">
        <v>711</v>
      </c>
      <c r="B716" s="100" t="s">
        <v>68</v>
      </c>
      <c r="C716" s="100" t="s">
        <v>739</v>
      </c>
      <c r="D716" s="101">
        <v>4172424.077</v>
      </c>
      <c r="E716" s="101">
        <v>41257.123399999997</v>
      </c>
      <c r="F716" s="59">
        <f t="shared" si="19"/>
        <v>4213681.2004000004</v>
      </c>
      <c r="I716" s="120">
        <v>143253226.64399999</v>
      </c>
      <c r="J716" s="121">
        <f t="shared" si="18"/>
        <v>139080802.567</v>
      </c>
    </row>
    <row r="717" spans="1:10" ht="22.95" customHeight="1" x14ac:dyDescent="0.3">
      <c r="A717" s="99">
        <v>712</v>
      </c>
      <c r="B717" s="100" t="s">
        <v>68</v>
      </c>
      <c r="C717" s="100" t="s">
        <v>740</v>
      </c>
      <c r="D717" s="101">
        <v>3759575.1345000002</v>
      </c>
      <c r="E717" s="101">
        <v>37174.853799999997</v>
      </c>
      <c r="F717" s="59">
        <f t="shared" si="19"/>
        <v>3796749.9883000003</v>
      </c>
      <c r="I717" s="120">
        <v>129078746.2833</v>
      </c>
      <c r="J717" s="121">
        <f t="shared" si="18"/>
        <v>125319171.1488</v>
      </c>
    </row>
    <row r="718" spans="1:10" ht="22.95" customHeight="1" x14ac:dyDescent="0.3">
      <c r="A718" s="99">
        <v>713</v>
      </c>
      <c r="B718" s="100" t="s">
        <v>68</v>
      </c>
      <c r="C718" s="100" t="s">
        <v>741</v>
      </c>
      <c r="D718" s="101">
        <v>3366469.2236000001</v>
      </c>
      <c r="E718" s="101">
        <v>33287.804300000003</v>
      </c>
      <c r="F718" s="59">
        <f t="shared" si="19"/>
        <v>3399757.0279000001</v>
      </c>
      <c r="I718" s="120">
        <v>115582110.0099</v>
      </c>
      <c r="J718" s="121">
        <f t="shared" si="18"/>
        <v>112215640.7863</v>
      </c>
    </row>
    <row r="719" spans="1:10" ht="22.95" customHeight="1" x14ac:dyDescent="0.3">
      <c r="A719" s="99">
        <v>714</v>
      </c>
      <c r="B719" s="100" t="s">
        <v>68</v>
      </c>
      <c r="C719" s="100" t="s">
        <v>742</v>
      </c>
      <c r="D719" s="101">
        <v>3740948.1672999999</v>
      </c>
      <c r="E719" s="101">
        <v>36990.669500000004</v>
      </c>
      <c r="F719" s="59">
        <f t="shared" si="19"/>
        <v>3777938.8367999997</v>
      </c>
      <c r="I719" s="120">
        <v>128439220.40889999</v>
      </c>
      <c r="J719" s="121">
        <f t="shared" si="18"/>
        <v>124698272.24159999</v>
      </c>
    </row>
    <row r="720" spans="1:10" ht="22.95" customHeight="1" x14ac:dyDescent="0.3">
      <c r="A720" s="99">
        <v>715</v>
      </c>
      <c r="B720" s="100" t="s">
        <v>68</v>
      </c>
      <c r="C720" s="100" t="s">
        <v>743</v>
      </c>
      <c r="D720" s="101">
        <v>3710726.9232000001</v>
      </c>
      <c r="E720" s="101">
        <v>36691.840400000001</v>
      </c>
      <c r="F720" s="59">
        <f t="shared" si="19"/>
        <v>3747418.7636000002</v>
      </c>
      <c r="I720" s="120">
        <v>127401624.36390001</v>
      </c>
      <c r="J720" s="121">
        <f t="shared" si="18"/>
        <v>123690897.44070001</v>
      </c>
    </row>
    <row r="721" spans="1:10" ht="22.95" customHeight="1" x14ac:dyDescent="0.3">
      <c r="A721" s="99">
        <v>716</v>
      </c>
      <c r="B721" s="100" t="s">
        <v>68</v>
      </c>
      <c r="C721" s="100" t="s">
        <v>744</v>
      </c>
      <c r="D721" s="101">
        <v>4154962.2063000002</v>
      </c>
      <c r="E721" s="101">
        <v>41084.459600000002</v>
      </c>
      <c r="F721" s="59">
        <f t="shared" si="19"/>
        <v>4196046.6659000004</v>
      </c>
      <c r="I721" s="120">
        <v>142653702.41780001</v>
      </c>
      <c r="J721" s="121">
        <f t="shared" si="18"/>
        <v>138498740.21150002</v>
      </c>
    </row>
    <row r="722" spans="1:10" ht="22.95" customHeight="1" x14ac:dyDescent="0.3">
      <c r="A722" s="99">
        <v>717</v>
      </c>
      <c r="B722" s="100" t="s">
        <v>68</v>
      </c>
      <c r="C722" s="100" t="s">
        <v>745</v>
      </c>
      <c r="D722" s="101">
        <v>3830707.7088000001</v>
      </c>
      <c r="E722" s="101">
        <v>37878.216</v>
      </c>
      <c r="F722" s="59">
        <f t="shared" si="19"/>
        <v>3868585.9248000002</v>
      </c>
      <c r="I722" s="120">
        <v>131520964.6701</v>
      </c>
      <c r="J722" s="121">
        <f t="shared" si="18"/>
        <v>127690256.9613</v>
      </c>
    </row>
    <row r="723" spans="1:10" ht="22.95" customHeight="1" x14ac:dyDescent="0.3">
      <c r="A723" s="99">
        <v>718</v>
      </c>
      <c r="B723" s="100" t="s">
        <v>68</v>
      </c>
      <c r="C723" s="100" t="s">
        <v>746</v>
      </c>
      <c r="D723" s="101">
        <v>3485999.9084999999</v>
      </c>
      <c r="E723" s="101">
        <v>34469.729299999999</v>
      </c>
      <c r="F723" s="59">
        <f t="shared" si="19"/>
        <v>3520469.6377999997</v>
      </c>
      <c r="I723" s="120">
        <v>119685996.8575</v>
      </c>
      <c r="J723" s="121">
        <f t="shared" si="18"/>
        <v>116199996.949</v>
      </c>
    </row>
    <row r="724" spans="1:10" ht="22.95" customHeight="1" x14ac:dyDescent="0.3">
      <c r="A724" s="99">
        <v>719</v>
      </c>
      <c r="B724" s="100" t="s">
        <v>68</v>
      </c>
      <c r="C724" s="100" t="s">
        <v>747</v>
      </c>
      <c r="D724" s="101">
        <v>3593529.5520000001</v>
      </c>
      <c r="E724" s="101">
        <v>35532.987399999998</v>
      </c>
      <c r="F724" s="59">
        <f t="shared" si="19"/>
        <v>3629062.5394000001</v>
      </c>
      <c r="I724" s="120">
        <v>123377847.9505</v>
      </c>
      <c r="J724" s="121">
        <f t="shared" si="18"/>
        <v>119784318.3985</v>
      </c>
    </row>
    <row r="725" spans="1:10" ht="22.95" customHeight="1" x14ac:dyDescent="0.3">
      <c r="A725" s="99">
        <v>720</v>
      </c>
      <c r="B725" s="100" t="s">
        <v>68</v>
      </c>
      <c r="C725" s="100" t="s">
        <v>748</v>
      </c>
      <c r="D725" s="101">
        <v>3457533.8094000001</v>
      </c>
      <c r="E725" s="101">
        <v>34188.2552</v>
      </c>
      <c r="F725" s="59">
        <f t="shared" si="19"/>
        <v>3491722.0646000002</v>
      </c>
      <c r="I725" s="120">
        <v>118708660.7906</v>
      </c>
      <c r="J725" s="121">
        <f t="shared" si="18"/>
        <v>115251126.98119999</v>
      </c>
    </row>
    <row r="726" spans="1:10" ht="22.95" customHeight="1" x14ac:dyDescent="0.3">
      <c r="A726" s="99">
        <v>721</v>
      </c>
      <c r="B726" s="100" t="s">
        <v>68</v>
      </c>
      <c r="C726" s="100" t="s">
        <v>749</v>
      </c>
      <c r="D726" s="101">
        <v>3241437.1853</v>
      </c>
      <c r="E726" s="101">
        <v>32051.4817</v>
      </c>
      <c r="F726" s="59">
        <f t="shared" si="19"/>
        <v>3273488.6669999999</v>
      </c>
      <c r="I726" s="120">
        <v>111289343.36229999</v>
      </c>
      <c r="J726" s="121">
        <f t="shared" si="18"/>
        <v>108047906.17699999</v>
      </c>
    </row>
    <row r="727" spans="1:10" ht="22.95" customHeight="1" x14ac:dyDescent="0.3">
      <c r="A727" s="99">
        <v>722</v>
      </c>
      <c r="B727" s="100" t="s">
        <v>69</v>
      </c>
      <c r="C727" s="100" t="s">
        <v>750</v>
      </c>
      <c r="D727" s="101">
        <v>3217361.3558999998</v>
      </c>
      <c r="E727" s="101">
        <v>31813.418799999999</v>
      </c>
      <c r="F727" s="59">
        <f t="shared" si="19"/>
        <v>3249174.7747</v>
      </c>
      <c r="I727" s="120">
        <v>110462739.8865</v>
      </c>
      <c r="J727" s="121">
        <f t="shared" si="18"/>
        <v>107245378.5306</v>
      </c>
    </row>
    <row r="728" spans="1:10" ht="22.95" customHeight="1" x14ac:dyDescent="0.3">
      <c r="A728" s="99">
        <v>723</v>
      </c>
      <c r="B728" s="100" t="s">
        <v>69</v>
      </c>
      <c r="C728" s="100" t="s">
        <v>751</v>
      </c>
      <c r="D728" s="101">
        <v>5505646.2015000004</v>
      </c>
      <c r="E728" s="101">
        <v>54440.085800000001</v>
      </c>
      <c r="F728" s="59">
        <f t="shared" si="19"/>
        <v>5560086.2873</v>
      </c>
      <c r="I728" s="120">
        <v>189027186.25229999</v>
      </c>
      <c r="J728" s="121">
        <f t="shared" si="18"/>
        <v>183521540.0508</v>
      </c>
    </row>
    <row r="729" spans="1:10" ht="22.95" customHeight="1" x14ac:dyDescent="0.3">
      <c r="A729" s="99">
        <v>724</v>
      </c>
      <c r="B729" s="100" t="s">
        <v>69</v>
      </c>
      <c r="C729" s="100" t="s">
        <v>752</v>
      </c>
      <c r="D729" s="101">
        <v>3781366.1968</v>
      </c>
      <c r="E729" s="101">
        <v>37390.3249</v>
      </c>
      <c r="F729" s="59">
        <f t="shared" si="19"/>
        <v>3818756.5216999999</v>
      </c>
      <c r="I729" s="120">
        <v>129826906.09010001</v>
      </c>
      <c r="J729" s="121">
        <f t="shared" si="18"/>
        <v>126045539.89330001</v>
      </c>
    </row>
    <row r="730" spans="1:10" ht="22.95" customHeight="1" x14ac:dyDescent="0.3">
      <c r="A730" s="99">
        <v>725</v>
      </c>
      <c r="B730" s="100" t="s">
        <v>69</v>
      </c>
      <c r="C730" s="100" t="s">
        <v>753</v>
      </c>
      <c r="D730" s="101">
        <v>4514973.8528000005</v>
      </c>
      <c r="E730" s="101">
        <v>44644.271500000003</v>
      </c>
      <c r="F730" s="59">
        <f t="shared" si="19"/>
        <v>4559618.1243000003</v>
      </c>
      <c r="I730" s="120">
        <v>155014102.27810001</v>
      </c>
      <c r="J730" s="121">
        <f t="shared" si="18"/>
        <v>150499128.4253</v>
      </c>
    </row>
    <row r="731" spans="1:10" ht="22.95" customHeight="1" x14ac:dyDescent="0.3">
      <c r="A731" s="99">
        <v>726</v>
      </c>
      <c r="B731" s="100" t="s">
        <v>69</v>
      </c>
      <c r="C731" s="100" t="s">
        <v>754</v>
      </c>
      <c r="D731" s="101">
        <v>4877731.5349000003</v>
      </c>
      <c r="E731" s="101">
        <v>48231.236299999997</v>
      </c>
      <c r="F731" s="59">
        <f t="shared" si="19"/>
        <v>4925962.7712000003</v>
      </c>
      <c r="I731" s="120">
        <v>167468782.69929999</v>
      </c>
      <c r="J731" s="121">
        <f t="shared" si="18"/>
        <v>162591051.16439998</v>
      </c>
    </row>
    <row r="732" spans="1:10" ht="22.95" customHeight="1" x14ac:dyDescent="0.3">
      <c r="A732" s="99">
        <v>727</v>
      </c>
      <c r="B732" s="100" t="s">
        <v>69</v>
      </c>
      <c r="C732" s="100" t="s">
        <v>755</v>
      </c>
      <c r="D732" s="101">
        <v>3379050.8188</v>
      </c>
      <c r="E732" s="101">
        <v>33412.2117</v>
      </c>
      <c r="F732" s="59">
        <f t="shared" si="19"/>
        <v>3412463.0304999999</v>
      </c>
      <c r="I732" s="120">
        <v>116014078.1119</v>
      </c>
      <c r="J732" s="121">
        <f t="shared" si="18"/>
        <v>112635027.2931</v>
      </c>
    </row>
    <row r="733" spans="1:10" ht="22.95" customHeight="1" x14ac:dyDescent="0.3">
      <c r="A733" s="99">
        <v>728</v>
      </c>
      <c r="B733" s="100" t="s">
        <v>69</v>
      </c>
      <c r="C733" s="100" t="s">
        <v>756</v>
      </c>
      <c r="D733" s="101">
        <v>3250066.0457000001</v>
      </c>
      <c r="E733" s="101">
        <v>32136.8043</v>
      </c>
      <c r="F733" s="59">
        <f t="shared" si="19"/>
        <v>3282202.85</v>
      </c>
      <c r="I733" s="120">
        <v>111585600.90350001</v>
      </c>
      <c r="J733" s="121">
        <f t="shared" si="18"/>
        <v>108335534.85780001</v>
      </c>
    </row>
    <row r="734" spans="1:10" ht="22.95" customHeight="1" x14ac:dyDescent="0.3">
      <c r="A734" s="99">
        <v>729</v>
      </c>
      <c r="B734" s="100" t="s">
        <v>69</v>
      </c>
      <c r="C734" s="100" t="s">
        <v>757</v>
      </c>
      <c r="D734" s="101">
        <v>5044546.9784000004</v>
      </c>
      <c r="E734" s="101">
        <v>49880.715199999999</v>
      </c>
      <c r="F734" s="59">
        <f t="shared" si="19"/>
        <v>5094427.6936000008</v>
      </c>
      <c r="I734" s="120">
        <v>173196112.926</v>
      </c>
      <c r="J734" s="121">
        <f t="shared" si="18"/>
        <v>168151565.94760001</v>
      </c>
    </row>
    <row r="735" spans="1:10" ht="22.95" customHeight="1" x14ac:dyDescent="0.3">
      <c r="A735" s="99">
        <v>730</v>
      </c>
      <c r="B735" s="100" t="s">
        <v>69</v>
      </c>
      <c r="C735" s="100" t="s">
        <v>758</v>
      </c>
      <c r="D735" s="101">
        <v>3590906.665</v>
      </c>
      <c r="E735" s="101">
        <v>35507.052199999998</v>
      </c>
      <c r="F735" s="59">
        <f t="shared" si="19"/>
        <v>3626413.7171999998</v>
      </c>
      <c r="I735" s="120">
        <v>123287795.49770001</v>
      </c>
      <c r="J735" s="121">
        <f t="shared" si="18"/>
        <v>119696888.8327</v>
      </c>
    </row>
    <row r="736" spans="1:10" ht="22.95" customHeight="1" x14ac:dyDescent="0.3">
      <c r="A736" s="99">
        <v>731</v>
      </c>
      <c r="B736" s="100" t="s">
        <v>69</v>
      </c>
      <c r="C736" s="100" t="s">
        <v>759</v>
      </c>
      <c r="D736" s="101">
        <v>3315475.9194999998</v>
      </c>
      <c r="E736" s="101">
        <v>32783.580099999999</v>
      </c>
      <c r="F736" s="59">
        <f t="shared" si="19"/>
        <v>3348259.4995999997</v>
      </c>
      <c r="I736" s="120">
        <v>113831339.90189999</v>
      </c>
      <c r="J736" s="121">
        <f t="shared" si="18"/>
        <v>110515863.9824</v>
      </c>
    </row>
    <row r="737" spans="1:10" ht="22.95" customHeight="1" x14ac:dyDescent="0.3">
      <c r="A737" s="99">
        <v>732</v>
      </c>
      <c r="B737" s="100" t="s">
        <v>69</v>
      </c>
      <c r="C737" s="100" t="s">
        <v>760</v>
      </c>
      <c r="D737" s="101">
        <v>4947744.4726999998</v>
      </c>
      <c r="E737" s="101">
        <v>48923.527499999997</v>
      </c>
      <c r="F737" s="59">
        <f t="shared" si="19"/>
        <v>4996668.0001999997</v>
      </c>
      <c r="I737" s="120">
        <v>169872560.2295</v>
      </c>
      <c r="J737" s="121">
        <f t="shared" si="18"/>
        <v>164924815.7568</v>
      </c>
    </row>
    <row r="738" spans="1:10" ht="22.95" customHeight="1" x14ac:dyDescent="0.3">
      <c r="A738" s="99">
        <v>733</v>
      </c>
      <c r="B738" s="100" t="s">
        <v>69</v>
      </c>
      <c r="C738" s="100" t="s">
        <v>761</v>
      </c>
      <c r="D738" s="101">
        <v>3916299.7094000001</v>
      </c>
      <c r="E738" s="101">
        <v>38724.553699999997</v>
      </c>
      <c r="F738" s="59">
        <f t="shared" si="19"/>
        <v>3955024.2631000001</v>
      </c>
      <c r="I738" s="120">
        <v>134459623.3576</v>
      </c>
      <c r="J738" s="121">
        <f t="shared" si="18"/>
        <v>130543323.64820001</v>
      </c>
    </row>
    <row r="739" spans="1:10" ht="22.95" customHeight="1" x14ac:dyDescent="0.3">
      <c r="A739" s="99">
        <v>734</v>
      </c>
      <c r="B739" s="100" t="s">
        <v>69</v>
      </c>
      <c r="C739" s="100" t="s">
        <v>762</v>
      </c>
      <c r="D739" s="101">
        <v>3366007.3508000001</v>
      </c>
      <c r="E739" s="101">
        <v>33283.237300000001</v>
      </c>
      <c r="F739" s="59">
        <f t="shared" si="19"/>
        <v>3399290.5881000003</v>
      </c>
      <c r="I739" s="120">
        <v>115566252.3761</v>
      </c>
      <c r="J739" s="121">
        <f t="shared" si="18"/>
        <v>112200245.0253</v>
      </c>
    </row>
    <row r="740" spans="1:10" ht="22.95" customHeight="1" x14ac:dyDescent="0.3">
      <c r="A740" s="99">
        <v>735</v>
      </c>
      <c r="B740" s="100" t="s">
        <v>69</v>
      </c>
      <c r="C740" s="100" t="s">
        <v>763</v>
      </c>
      <c r="D740" s="101">
        <v>4821327.4807000002</v>
      </c>
      <c r="E740" s="101">
        <v>47673.510399999999</v>
      </c>
      <c r="F740" s="59">
        <f t="shared" si="19"/>
        <v>4869000.9911000002</v>
      </c>
      <c r="I740" s="120">
        <v>165532243.50240001</v>
      </c>
      <c r="J740" s="121">
        <f t="shared" si="18"/>
        <v>160710916.02170002</v>
      </c>
    </row>
    <row r="741" spans="1:10" ht="22.95" customHeight="1" x14ac:dyDescent="0.3">
      <c r="A741" s="99">
        <v>736</v>
      </c>
      <c r="B741" s="100" t="s">
        <v>69</v>
      </c>
      <c r="C741" s="100" t="s">
        <v>764</v>
      </c>
      <c r="D741" s="101">
        <v>3196122.0855</v>
      </c>
      <c r="E741" s="101">
        <v>31603.403900000001</v>
      </c>
      <c r="F741" s="59">
        <f t="shared" si="19"/>
        <v>3227725.4893999998</v>
      </c>
      <c r="I741" s="120">
        <v>109733524.93529999</v>
      </c>
      <c r="J741" s="121">
        <f t="shared" ref="J741:J779" si="20">I741-D741</f>
        <v>106537402.84979999</v>
      </c>
    </row>
    <row r="742" spans="1:10" ht="22.95" customHeight="1" x14ac:dyDescent="0.3">
      <c r="A742" s="99">
        <v>737</v>
      </c>
      <c r="B742" s="100" t="s">
        <v>69</v>
      </c>
      <c r="C742" s="100" t="s">
        <v>765</v>
      </c>
      <c r="D742" s="101">
        <v>3467152.2097</v>
      </c>
      <c r="E742" s="101">
        <v>34283.362300000001</v>
      </c>
      <c r="F742" s="59">
        <f t="shared" si="19"/>
        <v>3501435.5720000002</v>
      </c>
      <c r="I742" s="120">
        <v>119038892.5324</v>
      </c>
      <c r="J742" s="121">
        <f t="shared" si="20"/>
        <v>115571740.32269999</v>
      </c>
    </row>
    <row r="743" spans="1:10" ht="22.95" customHeight="1" x14ac:dyDescent="0.3">
      <c r="A743" s="99">
        <v>738</v>
      </c>
      <c r="B743" s="100" t="s">
        <v>70</v>
      </c>
      <c r="C743" s="100" t="s">
        <v>766</v>
      </c>
      <c r="D743" s="101">
        <v>3583095.6310999999</v>
      </c>
      <c r="E743" s="101">
        <v>35429.816299999999</v>
      </c>
      <c r="F743" s="59">
        <f t="shared" si="19"/>
        <v>3618525.4473999999</v>
      </c>
      <c r="I743" s="120">
        <v>123019616.66760001</v>
      </c>
      <c r="J743" s="121">
        <f t="shared" si="20"/>
        <v>119436521.03650001</v>
      </c>
    </row>
    <row r="744" spans="1:10" ht="22.95" customHeight="1" x14ac:dyDescent="0.3">
      <c r="A744" s="99">
        <v>739</v>
      </c>
      <c r="B744" s="100" t="s">
        <v>70</v>
      </c>
      <c r="C744" s="100" t="s">
        <v>767</v>
      </c>
      <c r="D744" s="101">
        <v>3965050.0542000001</v>
      </c>
      <c r="E744" s="101">
        <v>39206.599399999999</v>
      </c>
      <c r="F744" s="59">
        <f t="shared" si="19"/>
        <v>4004256.6536000003</v>
      </c>
      <c r="I744" s="120">
        <v>136133385.1934</v>
      </c>
      <c r="J744" s="121">
        <f t="shared" si="20"/>
        <v>132168335.1392</v>
      </c>
    </row>
    <row r="745" spans="1:10" ht="22.95" customHeight="1" x14ac:dyDescent="0.3">
      <c r="A745" s="99">
        <v>740</v>
      </c>
      <c r="B745" s="100" t="s">
        <v>70</v>
      </c>
      <c r="C745" s="100" t="s">
        <v>768</v>
      </c>
      <c r="D745" s="101">
        <v>3319896.3761</v>
      </c>
      <c r="E745" s="101">
        <v>32827.289799999999</v>
      </c>
      <c r="F745" s="59">
        <f t="shared" si="19"/>
        <v>3352723.6658999999</v>
      </c>
      <c r="I745" s="120">
        <v>113983108.9127</v>
      </c>
      <c r="J745" s="121">
        <f t="shared" si="20"/>
        <v>110663212.53659999</v>
      </c>
    </row>
    <row r="746" spans="1:10" ht="22.95" customHeight="1" x14ac:dyDescent="0.3">
      <c r="A746" s="99">
        <v>741</v>
      </c>
      <c r="B746" s="100" t="s">
        <v>70</v>
      </c>
      <c r="C746" s="100" t="s">
        <v>769</v>
      </c>
      <c r="D746" s="101">
        <v>3717073.5684000002</v>
      </c>
      <c r="E746" s="101">
        <v>36754.596400000002</v>
      </c>
      <c r="F746" s="59">
        <f t="shared" si="19"/>
        <v>3753828.1648000004</v>
      </c>
      <c r="I746" s="120">
        <v>127619525.84739999</v>
      </c>
      <c r="J746" s="121">
        <f t="shared" si="20"/>
        <v>123902452.279</v>
      </c>
    </row>
    <row r="747" spans="1:10" ht="22.95" customHeight="1" x14ac:dyDescent="0.3">
      <c r="A747" s="99">
        <v>742</v>
      </c>
      <c r="B747" s="100" t="s">
        <v>70</v>
      </c>
      <c r="C747" s="100" t="s">
        <v>770</v>
      </c>
      <c r="D747" s="101">
        <v>5213480.0373999998</v>
      </c>
      <c r="E747" s="101">
        <v>51551.133099999999</v>
      </c>
      <c r="F747" s="59">
        <f t="shared" si="19"/>
        <v>5265031.1705</v>
      </c>
      <c r="I747" s="120">
        <v>178996147.9497</v>
      </c>
      <c r="J747" s="121">
        <f t="shared" si="20"/>
        <v>173782667.91229999</v>
      </c>
    </row>
    <row r="748" spans="1:10" ht="22.95" customHeight="1" x14ac:dyDescent="0.3">
      <c r="A748" s="99">
        <v>743</v>
      </c>
      <c r="B748" s="100" t="s">
        <v>70</v>
      </c>
      <c r="C748" s="100" t="s">
        <v>771</v>
      </c>
      <c r="D748" s="101">
        <v>4320628.4256999996</v>
      </c>
      <c r="E748" s="101">
        <v>42722.5749</v>
      </c>
      <c r="F748" s="59">
        <f t="shared" si="19"/>
        <v>4363351.0005999999</v>
      </c>
      <c r="I748" s="120">
        <v>148341575.94890001</v>
      </c>
      <c r="J748" s="121">
        <f t="shared" si="20"/>
        <v>144020947.52320001</v>
      </c>
    </row>
    <row r="749" spans="1:10" ht="22.95" customHeight="1" x14ac:dyDescent="0.3">
      <c r="A749" s="99">
        <v>744</v>
      </c>
      <c r="B749" s="100" t="s">
        <v>70</v>
      </c>
      <c r="C749" s="100" t="s">
        <v>772</v>
      </c>
      <c r="D749" s="101">
        <v>3977873.7390000001</v>
      </c>
      <c r="E749" s="101">
        <v>39333.400600000001</v>
      </c>
      <c r="F749" s="59">
        <f t="shared" si="19"/>
        <v>4017207.1395999999</v>
      </c>
      <c r="I749" s="120">
        <v>136573665.03760001</v>
      </c>
      <c r="J749" s="121">
        <f t="shared" si="20"/>
        <v>132595791.29860002</v>
      </c>
    </row>
    <row r="750" spans="1:10" ht="22.95" customHeight="1" x14ac:dyDescent="0.3">
      <c r="A750" s="99">
        <v>745</v>
      </c>
      <c r="B750" s="100" t="s">
        <v>70</v>
      </c>
      <c r="C750" s="100" t="s">
        <v>773</v>
      </c>
      <c r="D750" s="101">
        <v>3455956.3639000002</v>
      </c>
      <c r="E750" s="101">
        <v>34172.657299999999</v>
      </c>
      <c r="F750" s="59">
        <f t="shared" si="19"/>
        <v>3490129.0212000003</v>
      </c>
      <c r="I750" s="120">
        <v>118654501.8255</v>
      </c>
      <c r="J750" s="121">
        <f t="shared" si="20"/>
        <v>115198545.46159999</v>
      </c>
    </row>
    <row r="751" spans="1:10" ht="22.95" customHeight="1" x14ac:dyDescent="0.3">
      <c r="A751" s="99">
        <v>746</v>
      </c>
      <c r="B751" s="100" t="s">
        <v>70</v>
      </c>
      <c r="C751" s="100" t="s">
        <v>774</v>
      </c>
      <c r="D751" s="101">
        <v>4557853.4609000003</v>
      </c>
      <c r="E751" s="101">
        <v>45068.267099999997</v>
      </c>
      <c r="F751" s="59">
        <f t="shared" si="19"/>
        <v>4602921.7280000001</v>
      </c>
      <c r="I751" s="120">
        <v>156486302.15799999</v>
      </c>
      <c r="J751" s="121">
        <f t="shared" si="20"/>
        <v>151928448.69709998</v>
      </c>
    </row>
    <row r="752" spans="1:10" ht="22.95" customHeight="1" x14ac:dyDescent="0.3">
      <c r="A752" s="99">
        <v>747</v>
      </c>
      <c r="B752" s="100" t="s">
        <v>70</v>
      </c>
      <c r="C752" s="100" t="s">
        <v>775</v>
      </c>
      <c r="D752" s="101">
        <v>3214447.0798999998</v>
      </c>
      <c r="E752" s="101">
        <v>31784.602299999999</v>
      </c>
      <c r="F752" s="59">
        <f t="shared" si="19"/>
        <v>3246231.6821999997</v>
      </c>
      <c r="I752" s="120">
        <v>110362683.0766</v>
      </c>
      <c r="J752" s="121">
        <f t="shared" si="20"/>
        <v>107148235.9967</v>
      </c>
    </row>
    <row r="753" spans="1:10" ht="22.95" customHeight="1" x14ac:dyDescent="0.3">
      <c r="A753" s="99">
        <v>748</v>
      </c>
      <c r="B753" s="100" t="s">
        <v>70</v>
      </c>
      <c r="C753" s="100" t="s">
        <v>776</v>
      </c>
      <c r="D753" s="101">
        <v>3078929.2275</v>
      </c>
      <c r="E753" s="101">
        <v>30444.595399999998</v>
      </c>
      <c r="F753" s="59">
        <f t="shared" si="19"/>
        <v>3109373.8229</v>
      </c>
      <c r="I753" s="120">
        <v>105709903.47750001</v>
      </c>
      <c r="J753" s="121">
        <f t="shared" si="20"/>
        <v>102630974.25</v>
      </c>
    </row>
    <row r="754" spans="1:10" ht="22.95" customHeight="1" x14ac:dyDescent="0.3">
      <c r="A754" s="99">
        <v>749</v>
      </c>
      <c r="B754" s="100" t="s">
        <v>70</v>
      </c>
      <c r="C754" s="100" t="s">
        <v>777</v>
      </c>
      <c r="D754" s="101">
        <v>3301082.9821000001</v>
      </c>
      <c r="E754" s="101">
        <v>32641.2621</v>
      </c>
      <c r="F754" s="59">
        <f t="shared" si="19"/>
        <v>3333724.2442000001</v>
      </c>
      <c r="I754" s="120">
        <v>113337182.3866</v>
      </c>
      <c r="J754" s="121">
        <f t="shared" si="20"/>
        <v>110036099.40450001</v>
      </c>
    </row>
    <row r="755" spans="1:10" ht="22.95" customHeight="1" x14ac:dyDescent="0.3">
      <c r="A755" s="99">
        <v>750</v>
      </c>
      <c r="B755" s="100" t="s">
        <v>70</v>
      </c>
      <c r="C755" s="100" t="s">
        <v>778</v>
      </c>
      <c r="D755" s="101">
        <v>3590318.1726000002</v>
      </c>
      <c r="E755" s="101">
        <v>35501.233099999998</v>
      </c>
      <c r="F755" s="59">
        <f t="shared" si="19"/>
        <v>3625819.4057</v>
      </c>
      <c r="I755" s="120">
        <v>123267590.5909</v>
      </c>
      <c r="J755" s="121">
        <f t="shared" si="20"/>
        <v>119677272.4183</v>
      </c>
    </row>
    <row r="756" spans="1:10" ht="22.95" customHeight="1" x14ac:dyDescent="0.3">
      <c r="A756" s="99">
        <v>751</v>
      </c>
      <c r="B756" s="100" t="s">
        <v>70</v>
      </c>
      <c r="C756" s="100" t="s">
        <v>779</v>
      </c>
      <c r="D756" s="101">
        <v>3950736.7192000002</v>
      </c>
      <c r="E756" s="101">
        <v>39065.068500000001</v>
      </c>
      <c r="F756" s="59">
        <f t="shared" si="19"/>
        <v>3989801.7877000002</v>
      </c>
      <c r="I756" s="120">
        <v>135641960.69139999</v>
      </c>
      <c r="J756" s="121">
        <f t="shared" si="20"/>
        <v>131691223.97219999</v>
      </c>
    </row>
    <row r="757" spans="1:10" ht="22.95" customHeight="1" x14ac:dyDescent="0.3">
      <c r="A757" s="99">
        <v>752</v>
      </c>
      <c r="B757" s="100" t="s">
        <v>70</v>
      </c>
      <c r="C757" s="100" t="s">
        <v>780</v>
      </c>
      <c r="D757" s="101">
        <v>3664268.7933999998</v>
      </c>
      <c r="E757" s="101">
        <v>36232.460299999999</v>
      </c>
      <c r="F757" s="59">
        <f t="shared" si="19"/>
        <v>3700501.2536999998</v>
      </c>
      <c r="I757" s="120">
        <v>125806561.90539999</v>
      </c>
      <c r="J757" s="121">
        <f t="shared" si="20"/>
        <v>122142293.11199999</v>
      </c>
    </row>
    <row r="758" spans="1:10" ht="22.95" customHeight="1" x14ac:dyDescent="0.3">
      <c r="A758" s="99">
        <v>753</v>
      </c>
      <c r="B758" s="100" t="s">
        <v>70</v>
      </c>
      <c r="C758" s="100" t="s">
        <v>781</v>
      </c>
      <c r="D758" s="101">
        <v>3818796.1134000001</v>
      </c>
      <c r="E758" s="101">
        <v>37760.433599999997</v>
      </c>
      <c r="F758" s="59">
        <f t="shared" si="19"/>
        <v>3856556.5470000003</v>
      </c>
      <c r="I758" s="120">
        <v>131111999.89210001</v>
      </c>
      <c r="J758" s="121">
        <f t="shared" si="20"/>
        <v>127293203.77870001</v>
      </c>
    </row>
    <row r="759" spans="1:10" ht="22.95" customHeight="1" x14ac:dyDescent="0.3">
      <c r="A759" s="99">
        <v>754</v>
      </c>
      <c r="B759" s="100" t="s">
        <v>70</v>
      </c>
      <c r="C759" s="100" t="s">
        <v>782</v>
      </c>
      <c r="D759" s="101">
        <v>3809721.3177999998</v>
      </c>
      <c r="E759" s="101">
        <v>37670.7016</v>
      </c>
      <c r="F759" s="59">
        <f t="shared" si="19"/>
        <v>3847392.0193999996</v>
      </c>
      <c r="I759" s="120">
        <v>130800431.91249999</v>
      </c>
      <c r="J759" s="121">
        <f t="shared" si="20"/>
        <v>126990710.59469999</v>
      </c>
    </row>
    <row r="760" spans="1:10" ht="22.95" customHeight="1" x14ac:dyDescent="0.3">
      <c r="A760" s="99">
        <v>755</v>
      </c>
      <c r="B760" s="100" t="s">
        <v>71</v>
      </c>
      <c r="C760" s="100" t="s">
        <v>783</v>
      </c>
      <c r="D760" s="101">
        <v>3585977.9931000001</v>
      </c>
      <c r="E760" s="101">
        <v>35458.317199999998</v>
      </c>
      <c r="F760" s="59">
        <f t="shared" si="19"/>
        <v>3621436.3103</v>
      </c>
      <c r="I760" s="120">
        <v>123118577.7614</v>
      </c>
      <c r="J760" s="121">
        <f t="shared" si="20"/>
        <v>119532599.7683</v>
      </c>
    </row>
    <row r="761" spans="1:10" ht="22.95" customHeight="1" x14ac:dyDescent="0.3">
      <c r="A761" s="99">
        <v>756</v>
      </c>
      <c r="B761" s="100" t="s">
        <v>71</v>
      </c>
      <c r="C761" s="100" t="s">
        <v>784</v>
      </c>
      <c r="D761" s="101">
        <v>3472122.9534999998</v>
      </c>
      <c r="E761" s="101">
        <v>34332.513299999999</v>
      </c>
      <c r="F761" s="59">
        <f t="shared" si="19"/>
        <v>3506455.4668000001</v>
      </c>
      <c r="I761" s="120">
        <v>119209554.73559999</v>
      </c>
      <c r="J761" s="121">
        <f t="shared" si="20"/>
        <v>115737431.78209999</v>
      </c>
    </row>
    <row r="762" spans="1:10" ht="22.95" customHeight="1" x14ac:dyDescent="0.3">
      <c r="A762" s="99">
        <v>757</v>
      </c>
      <c r="B762" s="100" t="s">
        <v>71</v>
      </c>
      <c r="C762" s="100" t="s">
        <v>785</v>
      </c>
      <c r="D762" s="101">
        <v>4097673.8099000002</v>
      </c>
      <c r="E762" s="101">
        <v>40517.989300000001</v>
      </c>
      <c r="F762" s="59">
        <f t="shared" si="19"/>
        <v>4138191.7992000002</v>
      </c>
      <c r="I762" s="120">
        <v>140686800.8071</v>
      </c>
      <c r="J762" s="121">
        <f t="shared" si="20"/>
        <v>136589126.99720001</v>
      </c>
    </row>
    <row r="763" spans="1:10" ht="22.95" customHeight="1" x14ac:dyDescent="0.3">
      <c r="A763" s="99">
        <v>758</v>
      </c>
      <c r="B763" s="100" t="s">
        <v>71</v>
      </c>
      <c r="C763" s="100" t="s">
        <v>786</v>
      </c>
      <c r="D763" s="101">
        <v>4522636.4512999998</v>
      </c>
      <c r="E763" s="101">
        <v>44720.039599999996</v>
      </c>
      <c r="F763" s="59">
        <f t="shared" si="19"/>
        <v>4567356.4908999996</v>
      </c>
      <c r="I763" s="120">
        <v>155277184.82929999</v>
      </c>
      <c r="J763" s="121">
        <f t="shared" si="20"/>
        <v>150754548.37799999</v>
      </c>
    </row>
    <row r="764" spans="1:10" ht="22.95" customHeight="1" x14ac:dyDescent="0.3">
      <c r="A764" s="99">
        <v>759</v>
      </c>
      <c r="B764" s="100" t="s">
        <v>71</v>
      </c>
      <c r="C764" s="100" t="s">
        <v>787</v>
      </c>
      <c r="D764" s="101">
        <v>3936473.0457000001</v>
      </c>
      <c r="E764" s="101">
        <v>38924.028599999998</v>
      </c>
      <c r="F764" s="59">
        <f t="shared" si="19"/>
        <v>3975397.0743</v>
      </c>
      <c r="I764" s="120">
        <v>135152241.2351</v>
      </c>
      <c r="J764" s="121">
        <f t="shared" si="20"/>
        <v>131215768.1894</v>
      </c>
    </row>
    <row r="765" spans="1:10" ht="22.95" customHeight="1" x14ac:dyDescent="0.3">
      <c r="A765" s="99">
        <v>760</v>
      </c>
      <c r="B765" s="100" t="s">
        <v>71</v>
      </c>
      <c r="C765" s="100" t="s">
        <v>788</v>
      </c>
      <c r="D765" s="101">
        <v>5466019.6327</v>
      </c>
      <c r="E765" s="101">
        <v>54048.256399999998</v>
      </c>
      <c r="F765" s="59">
        <f t="shared" si="19"/>
        <v>5520067.8891000003</v>
      </c>
      <c r="I765" s="120">
        <v>187666674.05559999</v>
      </c>
      <c r="J765" s="121">
        <f t="shared" si="20"/>
        <v>182200654.42289999</v>
      </c>
    </row>
    <row r="766" spans="1:10" ht="22.95" customHeight="1" x14ac:dyDescent="0.3">
      <c r="A766" s="99">
        <v>761</v>
      </c>
      <c r="B766" s="100" t="s">
        <v>71</v>
      </c>
      <c r="C766" s="100" t="s">
        <v>789</v>
      </c>
      <c r="D766" s="101">
        <v>4151204.7725</v>
      </c>
      <c r="E766" s="101">
        <v>41047.305899999999</v>
      </c>
      <c r="F766" s="59">
        <f t="shared" si="19"/>
        <v>4192252.0784</v>
      </c>
      <c r="I766" s="120">
        <v>142524697.18990001</v>
      </c>
      <c r="J766" s="121">
        <f t="shared" si="20"/>
        <v>138373492.4174</v>
      </c>
    </row>
    <row r="767" spans="1:10" ht="22.95" customHeight="1" x14ac:dyDescent="0.3">
      <c r="A767" s="99">
        <v>762</v>
      </c>
      <c r="B767" s="100" t="s">
        <v>71</v>
      </c>
      <c r="C767" s="100" t="s">
        <v>399</v>
      </c>
      <c r="D767" s="101">
        <v>3766273.0192999998</v>
      </c>
      <c r="E767" s="101">
        <v>37241.082799999996</v>
      </c>
      <c r="F767" s="59">
        <f t="shared" si="19"/>
        <v>3803514.1020999998</v>
      </c>
      <c r="I767" s="120">
        <v>129308706.9941</v>
      </c>
      <c r="J767" s="121">
        <f t="shared" si="20"/>
        <v>125542433.97480001</v>
      </c>
    </row>
    <row r="768" spans="1:10" ht="22.95" customHeight="1" x14ac:dyDescent="0.3">
      <c r="A768" s="99">
        <v>763</v>
      </c>
      <c r="B768" s="100" t="s">
        <v>71</v>
      </c>
      <c r="C768" s="100" t="s">
        <v>790</v>
      </c>
      <c r="D768" s="101">
        <v>4071447.6401999998</v>
      </c>
      <c r="E768" s="101">
        <v>40258.663699999997</v>
      </c>
      <c r="F768" s="59">
        <f t="shared" si="19"/>
        <v>4111706.3038999997</v>
      </c>
      <c r="I768" s="120">
        <v>139786368.98050001</v>
      </c>
      <c r="J768" s="121">
        <f t="shared" si="20"/>
        <v>135714921.34030002</v>
      </c>
    </row>
    <row r="769" spans="1:10" ht="22.95" customHeight="1" x14ac:dyDescent="0.3">
      <c r="A769" s="99">
        <v>764</v>
      </c>
      <c r="B769" s="100" t="s">
        <v>71</v>
      </c>
      <c r="C769" s="100" t="s">
        <v>791</v>
      </c>
      <c r="D769" s="101">
        <v>5373978.8454</v>
      </c>
      <c r="E769" s="101">
        <v>53138.152800000003</v>
      </c>
      <c r="F769" s="59">
        <f t="shared" si="19"/>
        <v>5427116.9982000003</v>
      </c>
      <c r="I769" s="120">
        <v>184506607.0244</v>
      </c>
      <c r="J769" s="121">
        <f t="shared" si="20"/>
        <v>179132628.17899999</v>
      </c>
    </row>
    <row r="770" spans="1:10" ht="22.95" customHeight="1" x14ac:dyDescent="0.3">
      <c r="A770" s="99">
        <v>765</v>
      </c>
      <c r="B770" s="100" t="s">
        <v>71</v>
      </c>
      <c r="C770" s="100" t="s">
        <v>792</v>
      </c>
      <c r="D770" s="101">
        <v>3355404.7352</v>
      </c>
      <c r="E770" s="101">
        <v>33178.398099999999</v>
      </c>
      <c r="F770" s="59">
        <f t="shared" si="19"/>
        <v>3388583.1332999999</v>
      </c>
      <c r="I770" s="120">
        <v>115202229.2405</v>
      </c>
      <c r="J770" s="121">
        <f t="shared" si="20"/>
        <v>111846824.5053</v>
      </c>
    </row>
    <row r="771" spans="1:10" ht="22.95" customHeight="1" x14ac:dyDescent="0.3">
      <c r="A771" s="99">
        <v>766</v>
      </c>
      <c r="B771" s="100" t="s">
        <v>71</v>
      </c>
      <c r="C771" s="100" t="s">
        <v>793</v>
      </c>
      <c r="D771" s="101">
        <v>3875547.9293</v>
      </c>
      <c r="E771" s="101">
        <v>38321.5982</v>
      </c>
      <c r="F771" s="59">
        <f t="shared" si="19"/>
        <v>3913869.5274999999</v>
      </c>
      <c r="I771" s="120">
        <v>133060478.906</v>
      </c>
      <c r="J771" s="121">
        <f t="shared" si="20"/>
        <v>129184930.97670001</v>
      </c>
    </row>
    <row r="772" spans="1:10" ht="22.95" customHeight="1" x14ac:dyDescent="0.3">
      <c r="A772" s="99">
        <v>767</v>
      </c>
      <c r="B772" s="100" t="s">
        <v>71</v>
      </c>
      <c r="C772" s="100" t="s">
        <v>794</v>
      </c>
      <c r="D772" s="101">
        <v>4106015.6261</v>
      </c>
      <c r="E772" s="101">
        <v>40600.4735</v>
      </c>
      <c r="F772" s="59">
        <f t="shared" si="19"/>
        <v>4146616.0995999998</v>
      </c>
      <c r="I772" s="120">
        <v>140973203.1613</v>
      </c>
      <c r="J772" s="121">
        <f t="shared" si="20"/>
        <v>136867187.5352</v>
      </c>
    </row>
    <row r="773" spans="1:10" ht="22.95" customHeight="1" x14ac:dyDescent="0.3">
      <c r="A773" s="99">
        <v>768</v>
      </c>
      <c r="B773" s="100" t="s">
        <v>71</v>
      </c>
      <c r="C773" s="100" t="s">
        <v>795</v>
      </c>
      <c r="D773" s="101">
        <v>4534712.3561000004</v>
      </c>
      <c r="E773" s="101">
        <v>44839.4467</v>
      </c>
      <c r="F773" s="59">
        <f t="shared" si="19"/>
        <v>4579551.8028000006</v>
      </c>
      <c r="I773" s="120">
        <v>155691790.89379999</v>
      </c>
      <c r="J773" s="121">
        <f t="shared" si="20"/>
        <v>151157078.5377</v>
      </c>
    </row>
    <row r="774" spans="1:10" ht="22.95" customHeight="1" x14ac:dyDescent="0.3">
      <c r="A774" s="99">
        <v>769</v>
      </c>
      <c r="B774" s="100" t="s">
        <v>72</v>
      </c>
      <c r="C774" s="100" t="s">
        <v>796</v>
      </c>
      <c r="D774" s="101">
        <v>2995498.3953999998</v>
      </c>
      <c r="E774" s="101">
        <v>29619.627499999999</v>
      </c>
      <c r="F774" s="59">
        <f t="shared" si="19"/>
        <v>3025118.0228999997</v>
      </c>
      <c r="I774" s="120">
        <v>102845444.90899999</v>
      </c>
      <c r="J774" s="121">
        <f t="shared" si="20"/>
        <v>99849946.513599992</v>
      </c>
    </row>
    <row r="775" spans="1:10" ht="22.95" customHeight="1" x14ac:dyDescent="0.3">
      <c r="A775" s="99">
        <v>770</v>
      </c>
      <c r="B775" s="100" t="s">
        <v>72</v>
      </c>
      <c r="C775" s="100" t="s">
        <v>797</v>
      </c>
      <c r="D775" s="101">
        <v>7646798.3941000002</v>
      </c>
      <c r="E775" s="101">
        <v>75611.898300000001</v>
      </c>
      <c r="F775" s="59">
        <f>SUM(D775:E775)</f>
        <v>7722410.2924000006</v>
      </c>
      <c r="I775" s="120">
        <v>262540078.19670001</v>
      </c>
      <c r="J775" s="121">
        <f t="shared" si="20"/>
        <v>254893279.8026</v>
      </c>
    </row>
    <row r="776" spans="1:10" ht="22.95" customHeight="1" x14ac:dyDescent="0.3">
      <c r="A776" s="99">
        <v>771</v>
      </c>
      <c r="B776" s="100" t="s">
        <v>72</v>
      </c>
      <c r="C776" s="100" t="s">
        <v>798</v>
      </c>
      <c r="D776" s="101">
        <v>4307232.4225000003</v>
      </c>
      <c r="E776" s="101">
        <v>42590.114600000001</v>
      </c>
      <c r="F776" s="59">
        <f>SUM(D776:E776)</f>
        <v>4349822.5371000003</v>
      </c>
      <c r="I776" s="120">
        <v>147881646.50490001</v>
      </c>
      <c r="J776" s="121">
        <f t="shared" si="20"/>
        <v>143574414.08239999</v>
      </c>
    </row>
    <row r="777" spans="1:10" ht="22.95" customHeight="1" x14ac:dyDescent="0.3">
      <c r="A777" s="99">
        <v>772</v>
      </c>
      <c r="B777" s="100" t="s">
        <v>72</v>
      </c>
      <c r="C777" s="100" t="s">
        <v>799</v>
      </c>
      <c r="D777" s="101">
        <v>3691355.2895</v>
      </c>
      <c r="E777" s="101">
        <v>36500.292800000003</v>
      </c>
      <c r="F777" s="59">
        <f>SUM(D777:E777)</f>
        <v>3727855.5822999999</v>
      </c>
      <c r="I777" s="120">
        <v>126736531.6074</v>
      </c>
      <c r="J777" s="121">
        <f t="shared" si="20"/>
        <v>123045176.3179</v>
      </c>
    </row>
    <row r="778" spans="1:10" ht="22.95" customHeight="1" x14ac:dyDescent="0.3">
      <c r="A778" s="99">
        <v>773</v>
      </c>
      <c r="B778" s="100" t="s">
        <v>72</v>
      </c>
      <c r="C778" s="100" t="s">
        <v>800</v>
      </c>
      <c r="D778" s="101">
        <v>3507415.1938999998</v>
      </c>
      <c r="E778" s="101">
        <v>34681.484600000003</v>
      </c>
      <c r="F778" s="59">
        <f>SUM(D778:E778)</f>
        <v>3542096.6784999999</v>
      </c>
      <c r="I778" s="120">
        <v>120421254.9912</v>
      </c>
      <c r="J778" s="121">
        <f t="shared" si="20"/>
        <v>116913839.7973</v>
      </c>
    </row>
    <row r="779" spans="1:10" ht="22.95" customHeight="1" x14ac:dyDescent="0.3">
      <c r="A779" s="99">
        <v>774</v>
      </c>
      <c r="B779" s="100" t="s">
        <v>72</v>
      </c>
      <c r="C779" s="100" t="s">
        <v>801</v>
      </c>
      <c r="D779" s="101">
        <v>3607860.3798000002</v>
      </c>
      <c r="E779" s="101">
        <v>35674.691299999999</v>
      </c>
      <c r="F779" s="59">
        <f>SUM(D779:E779)</f>
        <v>3643535.0711000003</v>
      </c>
      <c r="I779" s="120">
        <v>123869873.0396</v>
      </c>
      <c r="J779" s="121">
        <f t="shared" si="20"/>
        <v>120262012.65979999</v>
      </c>
    </row>
    <row r="780" spans="1:10" x14ac:dyDescent="0.3">
      <c r="A780" s="53"/>
      <c r="B780" s="53"/>
      <c r="C780" s="53"/>
      <c r="D780" s="53"/>
      <c r="E780" s="53"/>
      <c r="F780" s="53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2"/>
  <sheetViews>
    <sheetView workbookViewId="0">
      <selection activeCell="A3" sqref="A3:E42"/>
    </sheetView>
  </sheetViews>
  <sheetFormatPr defaultColWidth="8.88671875" defaultRowHeight="18" x14ac:dyDescent="0.35"/>
  <cols>
    <col min="1" max="1" width="8.88671875" style="50"/>
    <col min="2" max="2" width="26.109375" style="50" customWidth="1"/>
    <col min="3" max="3" width="23.44140625" style="50" customWidth="1"/>
    <col min="4" max="4" width="22.6640625" style="50" customWidth="1"/>
    <col min="5" max="5" width="23.109375" style="50" customWidth="1"/>
    <col min="6" max="16384" width="8.88671875" style="50"/>
  </cols>
  <sheetData>
    <row r="1" spans="1:5" x14ac:dyDescent="0.35">
      <c r="A1" s="162" t="s">
        <v>904</v>
      </c>
      <c r="B1" s="162"/>
      <c r="C1" s="162"/>
      <c r="D1" s="162"/>
      <c r="E1" s="162"/>
    </row>
    <row r="2" spans="1:5" x14ac:dyDescent="0.35">
      <c r="A2" s="162" t="s">
        <v>893</v>
      </c>
      <c r="B2" s="162"/>
      <c r="C2" s="162"/>
      <c r="D2" s="162"/>
      <c r="E2" s="162"/>
    </row>
    <row r="3" spans="1:5" ht="54.75" customHeight="1" x14ac:dyDescent="0.35">
      <c r="A3" s="172" t="s">
        <v>908</v>
      </c>
      <c r="B3" s="172"/>
      <c r="C3" s="172"/>
      <c r="D3" s="172"/>
      <c r="E3" s="172"/>
    </row>
    <row r="4" spans="1:5" ht="35.4" x14ac:dyDescent="0.35">
      <c r="A4" s="76" t="s">
        <v>905</v>
      </c>
      <c r="B4" s="76" t="s">
        <v>906</v>
      </c>
      <c r="C4" s="77" t="s">
        <v>7</v>
      </c>
      <c r="D4" s="78" t="s">
        <v>907</v>
      </c>
      <c r="E4" s="76" t="s">
        <v>878</v>
      </c>
    </row>
    <row r="5" spans="1:5" x14ac:dyDescent="0.35">
      <c r="A5" s="79"/>
      <c r="B5" s="79"/>
      <c r="C5" s="55" t="s">
        <v>879</v>
      </c>
      <c r="D5" s="55" t="s">
        <v>879</v>
      </c>
      <c r="E5" s="55" t="s">
        <v>879</v>
      </c>
    </row>
    <row r="6" spans="1:5" x14ac:dyDescent="0.35">
      <c r="A6" s="80">
        <v>1</v>
      </c>
      <c r="B6" s="81" t="s">
        <v>36</v>
      </c>
      <c r="C6" s="82">
        <v>83997141.610200003</v>
      </c>
      <c r="D6" s="82">
        <v>830567.64370000002</v>
      </c>
      <c r="E6" s="83">
        <f t="shared" ref="E6:E41" si="0">SUM(C6:D6)</f>
        <v>84827709.253900006</v>
      </c>
    </row>
    <row r="7" spans="1:5" x14ac:dyDescent="0.35">
      <c r="A7" s="80">
        <v>2</v>
      </c>
      <c r="B7" s="81" t="s">
        <v>37</v>
      </c>
      <c r="C7" s="82">
        <v>89358513.988600001</v>
      </c>
      <c r="D7" s="82">
        <v>883581.14320000005</v>
      </c>
      <c r="E7" s="83">
        <f t="shared" si="0"/>
        <v>90242095.131799996</v>
      </c>
    </row>
    <row r="8" spans="1:5" x14ac:dyDescent="0.35">
      <c r="A8" s="80">
        <v>3</v>
      </c>
      <c r="B8" s="81" t="s">
        <v>38</v>
      </c>
      <c r="C8" s="82">
        <v>90188915.636500001</v>
      </c>
      <c r="D8" s="82">
        <v>891792.19350000005</v>
      </c>
      <c r="E8" s="83">
        <f t="shared" si="0"/>
        <v>91080707.829999998</v>
      </c>
    </row>
    <row r="9" spans="1:5" x14ac:dyDescent="0.35">
      <c r="A9" s="80">
        <v>4</v>
      </c>
      <c r="B9" s="81" t="s">
        <v>39</v>
      </c>
      <c r="C9" s="82">
        <v>89191111.332699999</v>
      </c>
      <c r="D9" s="82">
        <v>881925.85809999995</v>
      </c>
      <c r="E9" s="83">
        <f t="shared" si="0"/>
        <v>90073037.190799996</v>
      </c>
    </row>
    <row r="10" spans="1:5" x14ac:dyDescent="0.35">
      <c r="A10" s="80">
        <v>5</v>
      </c>
      <c r="B10" s="81" t="s">
        <v>40</v>
      </c>
      <c r="C10" s="82">
        <v>107299895.186</v>
      </c>
      <c r="D10" s="82">
        <v>1060986.3552999999</v>
      </c>
      <c r="E10" s="83">
        <f t="shared" si="0"/>
        <v>108360881.5413</v>
      </c>
    </row>
    <row r="11" spans="1:5" x14ac:dyDescent="0.35">
      <c r="A11" s="80">
        <v>6</v>
      </c>
      <c r="B11" s="81" t="s">
        <v>41</v>
      </c>
      <c r="C11" s="82">
        <v>79371424.347499996</v>
      </c>
      <c r="D11" s="82">
        <v>784828.33629999997</v>
      </c>
      <c r="E11" s="83">
        <f t="shared" si="0"/>
        <v>80156252.683799997</v>
      </c>
    </row>
    <row r="12" spans="1:5" ht="30" customHeight="1" x14ac:dyDescent="0.35">
      <c r="A12" s="80">
        <v>7</v>
      </c>
      <c r="B12" s="81" t="s">
        <v>42</v>
      </c>
      <c r="C12" s="82">
        <v>100600588.03479999</v>
      </c>
      <c r="D12" s="82">
        <v>994743.29449999996</v>
      </c>
      <c r="E12" s="83">
        <f t="shared" si="0"/>
        <v>101595331.32929999</v>
      </c>
    </row>
    <row r="13" spans="1:5" x14ac:dyDescent="0.35">
      <c r="A13" s="80">
        <v>8</v>
      </c>
      <c r="B13" s="81" t="s">
        <v>43</v>
      </c>
      <c r="C13" s="82">
        <v>111451034.06829999</v>
      </c>
      <c r="D13" s="82">
        <v>1102033.0097000001</v>
      </c>
      <c r="E13" s="83">
        <f t="shared" si="0"/>
        <v>112553067.07799999</v>
      </c>
    </row>
    <row r="14" spans="1:5" x14ac:dyDescent="0.35">
      <c r="A14" s="80">
        <v>9</v>
      </c>
      <c r="B14" s="81" t="s">
        <v>44</v>
      </c>
      <c r="C14" s="82">
        <v>90204296.577399999</v>
      </c>
      <c r="D14" s="82">
        <v>891944.28079999995</v>
      </c>
      <c r="E14" s="83">
        <f t="shared" si="0"/>
        <v>91096240.858199999</v>
      </c>
    </row>
    <row r="15" spans="1:5" x14ac:dyDescent="0.35">
      <c r="A15" s="80">
        <v>10</v>
      </c>
      <c r="B15" s="81" t="s">
        <v>45</v>
      </c>
      <c r="C15" s="82">
        <v>91081169.786599994</v>
      </c>
      <c r="D15" s="82">
        <v>900614.84389999998</v>
      </c>
      <c r="E15" s="83">
        <f t="shared" si="0"/>
        <v>91981784.630499989</v>
      </c>
    </row>
    <row r="16" spans="1:5" x14ac:dyDescent="0.35">
      <c r="A16" s="80">
        <v>11</v>
      </c>
      <c r="B16" s="81" t="s">
        <v>46</v>
      </c>
      <c r="C16" s="82">
        <v>80252691.615400001</v>
      </c>
      <c r="D16" s="82">
        <v>793542.34809999994</v>
      </c>
      <c r="E16" s="83">
        <f t="shared" si="0"/>
        <v>81046233.963500008</v>
      </c>
    </row>
    <row r="17" spans="1:5" x14ac:dyDescent="0.35">
      <c r="A17" s="80">
        <v>12</v>
      </c>
      <c r="B17" s="81" t="s">
        <v>47</v>
      </c>
      <c r="C17" s="82">
        <v>83876924.789700001</v>
      </c>
      <c r="D17" s="82">
        <v>829378.93420000002</v>
      </c>
      <c r="E17" s="83">
        <f t="shared" si="0"/>
        <v>84706303.723900005</v>
      </c>
    </row>
    <row r="18" spans="1:5" x14ac:dyDescent="0.35">
      <c r="A18" s="80">
        <v>13</v>
      </c>
      <c r="B18" s="81" t="s">
        <v>48</v>
      </c>
      <c r="C18" s="82">
        <v>80207405.489199996</v>
      </c>
      <c r="D18" s="82">
        <v>793094.55680000002</v>
      </c>
      <c r="E18" s="83">
        <f t="shared" si="0"/>
        <v>81000500.045999989</v>
      </c>
    </row>
    <row r="19" spans="1:5" x14ac:dyDescent="0.35">
      <c r="A19" s="80">
        <v>14</v>
      </c>
      <c r="B19" s="81" t="s">
        <v>49</v>
      </c>
      <c r="C19" s="82">
        <v>90212081.817300007</v>
      </c>
      <c r="D19" s="82">
        <v>892021.26179999998</v>
      </c>
      <c r="E19" s="83">
        <f t="shared" si="0"/>
        <v>91104103.079100013</v>
      </c>
    </row>
    <row r="20" spans="1:5" x14ac:dyDescent="0.35">
      <c r="A20" s="80">
        <v>15</v>
      </c>
      <c r="B20" s="81" t="s">
        <v>50</v>
      </c>
      <c r="C20" s="82">
        <v>84493522.243000001</v>
      </c>
      <c r="D20" s="82">
        <v>835475.87860000005</v>
      </c>
      <c r="E20" s="83">
        <f t="shared" si="0"/>
        <v>85328998.121600002</v>
      </c>
    </row>
    <row r="21" spans="1:5" x14ac:dyDescent="0.35">
      <c r="A21" s="80">
        <v>16</v>
      </c>
      <c r="B21" s="81" t="s">
        <v>51</v>
      </c>
      <c r="C21" s="82">
        <v>93266010.763099998</v>
      </c>
      <c r="D21" s="82">
        <v>922218.65330000001</v>
      </c>
      <c r="E21" s="83">
        <f t="shared" si="0"/>
        <v>94188229.4164</v>
      </c>
    </row>
    <row r="22" spans="1:5" x14ac:dyDescent="0.35">
      <c r="A22" s="80">
        <v>17</v>
      </c>
      <c r="B22" s="81" t="s">
        <v>52</v>
      </c>
      <c r="C22" s="82">
        <v>100316246.32350001</v>
      </c>
      <c r="D22" s="82">
        <v>991931.71039999998</v>
      </c>
      <c r="E22" s="83">
        <f t="shared" si="0"/>
        <v>101308178.03390001</v>
      </c>
    </row>
    <row r="23" spans="1:5" x14ac:dyDescent="0.35">
      <c r="A23" s="80">
        <v>18</v>
      </c>
      <c r="B23" s="81" t="s">
        <v>53</v>
      </c>
      <c r="C23" s="82">
        <v>117532150.39480001</v>
      </c>
      <c r="D23" s="82">
        <v>1162163.3707000001</v>
      </c>
      <c r="E23" s="83">
        <f t="shared" si="0"/>
        <v>118694313.76550001</v>
      </c>
    </row>
    <row r="24" spans="1:5" x14ac:dyDescent="0.35">
      <c r="A24" s="80">
        <v>19</v>
      </c>
      <c r="B24" s="81" t="s">
        <v>54</v>
      </c>
      <c r="C24" s="82">
        <v>142285752.89289999</v>
      </c>
      <c r="D24" s="82">
        <v>1406928.1438</v>
      </c>
      <c r="E24" s="83">
        <f t="shared" si="0"/>
        <v>143692681.03669998</v>
      </c>
    </row>
    <row r="25" spans="1:5" x14ac:dyDescent="0.35">
      <c r="A25" s="80">
        <v>20</v>
      </c>
      <c r="B25" s="81" t="s">
        <v>55</v>
      </c>
      <c r="C25" s="82">
        <v>110267409.04620001</v>
      </c>
      <c r="D25" s="82">
        <v>1090329.2704</v>
      </c>
      <c r="E25" s="83">
        <f t="shared" si="0"/>
        <v>111357738.31660001</v>
      </c>
    </row>
    <row r="26" spans="1:5" x14ac:dyDescent="0.35">
      <c r="A26" s="80">
        <v>21</v>
      </c>
      <c r="B26" s="81" t="s">
        <v>56</v>
      </c>
      <c r="C26" s="82">
        <v>94720254.500300005</v>
      </c>
      <c r="D26" s="82">
        <v>936598.28280000004</v>
      </c>
      <c r="E26" s="83">
        <f t="shared" si="0"/>
        <v>95656852.783100009</v>
      </c>
    </row>
    <row r="27" spans="1:5" x14ac:dyDescent="0.35">
      <c r="A27" s="80">
        <v>22</v>
      </c>
      <c r="B27" s="81" t="s">
        <v>57</v>
      </c>
      <c r="C27" s="82">
        <v>99143511.325800002</v>
      </c>
      <c r="D27" s="82">
        <v>980335.65209999995</v>
      </c>
      <c r="E27" s="83">
        <f t="shared" si="0"/>
        <v>100123846.9779</v>
      </c>
    </row>
    <row r="28" spans="1:5" x14ac:dyDescent="0.35">
      <c r="A28" s="80">
        <v>23</v>
      </c>
      <c r="B28" s="81" t="s">
        <v>58</v>
      </c>
      <c r="C28" s="82">
        <v>79849809.877800003</v>
      </c>
      <c r="D28" s="82">
        <v>789558.63470000005</v>
      </c>
      <c r="E28" s="83">
        <f t="shared" si="0"/>
        <v>80639368.512500003</v>
      </c>
    </row>
    <row r="29" spans="1:5" x14ac:dyDescent="0.35">
      <c r="A29" s="80">
        <v>24</v>
      </c>
      <c r="B29" s="81" t="s">
        <v>59</v>
      </c>
      <c r="C29" s="82">
        <v>120169548.81029999</v>
      </c>
      <c r="D29" s="82">
        <v>1188242.0889999999</v>
      </c>
      <c r="E29" s="83">
        <f t="shared" si="0"/>
        <v>121357790.89929999</v>
      </c>
    </row>
    <row r="30" spans="1:5" x14ac:dyDescent="0.35">
      <c r="A30" s="80">
        <v>25</v>
      </c>
      <c r="B30" s="81" t="s">
        <v>60</v>
      </c>
      <c r="C30" s="82">
        <v>82724574.611100003</v>
      </c>
      <c r="D30" s="82">
        <v>817984.44220000005</v>
      </c>
      <c r="E30" s="83">
        <f t="shared" si="0"/>
        <v>83542559.053300008</v>
      </c>
    </row>
    <row r="31" spans="1:5" x14ac:dyDescent="0.35">
      <c r="A31" s="80">
        <v>26</v>
      </c>
      <c r="B31" s="81" t="s">
        <v>61</v>
      </c>
      <c r="C31" s="82">
        <v>106256032.8575</v>
      </c>
      <c r="D31" s="82">
        <v>1050664.5959000001</v>
      </c>
      <c r="E31" s="83">
        <f t="shared" si="0"/>
        <v>107306697.4534</v>
      </c>
    </row>
    <row r="32" spans="1:5" x14ac:dyDescent="0.35">
      <c r="A32" s="80">
        <v>27</v>
      </c>
      <c r="B32" s="81" t="s">
        <v>62</v>
      </c>
      <c r="C32" s="82">
        <v>83338970.172700003</v>
      </c>
      <c r="D32" s="82">
        <v>824059.61410000001</v>
      </c>
      <c r="E32" s="83">
        <f t="shared" si="0"/>
        <v>84163029.786799997</v>
      </c>
    </row>
    <row r="33" spans="1:5" x14ac:dyDescent="0.35">
      <c r="A33" s="80">
        <v>28</v>
      </c>
      <c r="B33" s="81" t="s">
        <v>63</v>
      </c>
      <c r="C33" s="82">
        <v>83504074.005999997</v>
      </c>
      <c r="D33" s="82">
        <v>825692.16830000002</v>
      </c>
      <c r="E33" s="83">
        <f t="shared" si="0"/>
        <v>84329766.1743</v>
      </c>
    </row>
    <row r="34" spans="1:5" x14ac:dyDescent="0.35">
      <c r="A34" s="80">
        <v>29</v>
      </c>
      <c r="B34" s="81" t="s">
        <v>64</v>
      </c>
      <c r="C34" s="82">
        <v>81811201.197999999</v>
      </c>
      <c r="D34" s="82">
        <v>808952.96340000001</v>
      </c>
      <c r="E34" s="83">
        <f t="shared" si="0"/>
        <v>82620154.161400005</v>
      </c>
    </row>
    <row r="35" spans="1:5" x14ac:dyDescent="0.35">
      <c r="A35" s="80">
        <v>30</v>
      </c>
      <c r="B35" s="81" t="s">
        <v>65</v>
      </c>
      <c r="C35" s="82">
        <v>100611703.2017</v>
      </c>
      <c r="D35" s="82">
        <v>994853.20180000004</v>
      </c>
      <c r="E35" s="83">
        <f t="shared" si="0"/>
        <v>101606556.40350001</v>
      </c>
    </row>
    <row r="36" spans="1:5" x14ac:dyDescent="0.35">
      <c r="A36" s="80">
        <v>31</v>
      </c>
      <c r="B36" s="81" t="s">
        <v>66</v>
      </c>
      <c r="C36" s="82">
        <v>93672811.227599993</v>
      </c>
      <c r="D36" s="82">
        <v>926241.11510000005</v>
      </c>
      <c r="E36" s="83">
        <f t="shared" si="0"/>
        <v>94599052.34269999</v>
      </c>
    </row>
    <row r="37" spans="1:5" x14ac:dyDescent="0.35">
      <c r="A37" s="80">
        <v>32</v>
      </c>
      <c r="B37" s="81" t="s">
        <v>67</v>
      </c>
      <c r="C37" s="82">
        <v>96741848.821500003</v>
      </c>
      <c r="D37" s="82">
        <v>956587.90150000004</v>
      </c>
      <c r="E37" s="83">
        <f t="shared" si="0"/>
        <v>97698436.723000005</v>
      </c>
    </row>
    <row r="38" spans="1:5" x14ac:dyDescent="0.35">
      <c r="A38" s="80">
        <v>33</v>
      </c>
      <c r="B38" s="81" t="s">
        <v>68</v>
      </c>
      <c r="C38" s="82">
        <v>98861387.007499993</v>
      </c>
      <c r="D38" s="82">
        <v>977545.99369999999</v>
      </c>
      <c r="E38" s="83">
        <f t="shared" si="0"/>
        <v>99838933.001199991</v>
      </c>
    </row>
    <row r="39" spans="1:5" x14ac:dyDescent="0.35">
      <c r="A39" s="80">
        <v>34</v>
      </c>
      <c r="B39" s="81" t="s">
        <v>69</v>
      </c>
      <c r="C39" s="82">
        <v>86408982.763799995</v>
      </c>
      <c r="D39" s="82">
        <v>854416.04119999998</v>
      </c>
      <c r="E39" s="83">
        <f t="shared" si="0"/>
        <v>87263398.804999992</v>
      </c>
    </row>
    <row r="40" spans="1:5" x14ac:dyDescent="0.35">
      <c r="A40" s="80">
        <v>35</v>
      </c>
      <c r="B40" s="81" t="s">
        <v>70</v>
      </c>
      <c r="C40" s="82">
        <v>89076568.952500001</v>
      </c>
      <c r="D40" s="82">
        <v>880793.25760000001</v>
      </c>
      <c r="E40" s="83">
        <f t="shared" si="0"/>
        <v>89957362.210099995</v>
      </c>
    </row>
    <row r="41" spans="1:5" x14ac:dyDescent="0.35">
      <c r="A41" s="80">
        <v>36</v>
      </c>
      <c r="B41" s="81" t="s">
        <v>71</v>
      </c>
      <c r="C41" s="82">
        <v>89266276.034500003</v>
      </c>
      <c r="D41" s="82">
        <v>882669.09019999998</v>
      </c>
      <c r="E41" s="83">
        <f t="shared" si="0"/>
        <v>90148945.12470001</v>
      </c>
    </row>
    <row r="42" spans="1:5" x14ac:dyDescent="0.35">
      <c r="A42" s="173" t="s">
        <v>878</v>
      </c>
      <c r="B42" s="173"/>
      <c r="C42" s="84">
        <f>SUM(C6:C41)</f>
        <v>3401611841.3123007</v>
      </c>
      <c r="D42" s="84">
        <f>SUM(D6:D41)</f>
        <v>33635296.130700007</v>
      </c>
      <c r="E42" s="84">
        <f>SUM(E6:E41)</f>
        <v>3435247137.4430003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0"/>
  <sheetViews>
    <sheetView workbookViewId="0">
      <selection activeCell="J50" sqref="J50"/>
    </sheetView>
  </sheetViews>
  <sheetFormatPr defaultColWidth="8.88671875" defaultRowHeight="18" x14ac:dyDescent="0.35"/>
  <cols>
    <col min="1" max="1" width="8.88671875" style="50"/>
    <col min="2" max="2" width="17.6640625" style="50" customWidth="1"/>
    <col min="3" max="3" width="24.5546875" style="50" customWidth="1"/>
    <col min="4" max="4" width="25.44140625" style="50" customWidth="1"/>
    <col min="5" max="5" width="20.5546875" style="50" customWidth="1"/>
    <col min="6" max="7" width="26.44140625" style="50" customWidth="1"/>
    <col min="8" max="9" width="26.33203125" style="50" customWidth="1"/>
    <col min="10" max="10" width="27.88671875" style="50" customWidth="1"/>
    <col min="11" max="16384" width="8.88671875" style="50"/>
  </cols>
  <sheetData>
    <row r="1" spans="1:10" x14ac:dyDescent="0.35">
      <c r="A1" s="163" t="s">
        <v>876</v>
      </c>
      <c r="B1" s="165"/>
      <c r="C1" s="165"/>
      <c r="D1" s="165"/>
      <c r="E1" s="165"/>
      <c r="F1" s="165"/>
      <c r="G1" s="165"/>
      <c r="H1" s="165"/>
      <c r="I1" s="165"/>
      <c r="J1" s="164"/>
    </row>
    <row r="2" spans="1:10" x14ac:dyDescent="0.35">
      <c r="A2" s="163" t="s">
        <v>893</v>
      </c>
      <c r="B2" s="165"/>
      <c r="C2" s="165"/>
      <c r="D2" s="165"/>
      <c r="E2" s="165"/>
      <c r="F2" s="165"/>
      <c r="G2" s="165"/>
      <c r="H2" s="165"/>
      <c r="I2" s="165"/>
      <c r="J2" s="164"/>
    </row>
    <row r="3" spans="1:10" x14ac:dyDescent="0.35">
      <c r="A3" s="144" t="s">
        <v>934</v>
      </c>
      <c r="B3" s="145"/>
      <c r="C3" s="145"/>
      <c r="D3" s="145"/>
      <c r="E3" s="145"/>
      <c r="F3" s="145"/>
      <c r="G3" s="145"/>
      <c r="H3" s="145"/>
      <c r="I3" s="145"/>
      <c r="J3" s="146"/>
    </row>
    <row r="4" spans="1:10" ht="31.8" x14ac:dyDescent="0.35">
      <c r="A4" s="106" t="s">
        <v>0</v>
      </c>
      <c r="B4" s="106" t="s">
        <v>10</v>
      </c>
      <c r="C4" s="107" t="s">
        <v>7</v>
      </c>
      <c r="D4" s="108" t="s">
        <v>909</v>
      </c>
      <c r="E4" s="109" t="s">
        <v>907</v>
      </c>
      <c r="F4" s="109" t="s">
        <v>933</v>
      </c>
      <c r="G4" s="109" t="s">
        <v>938</v>
      </c>
      <c r="H4" s="109" t="s">
        <v>939</v>
      </c>
      <c r="I4" s="110" t="s">
        <v>25</v>
      </c>
      <c r="J4" s="76" t="s">
        <v>940</v>
      </c>
    </row>
    <row r="5" spans="1:10" x14ac:dyDescent="0.35">
      <c r="A5" s="106"/>
      <c r="B5" s="106"/>
      <c r="C5" s="55" t="s">
        <v>879</v>
      </c>
      <c r="D5" s="55" t="s">
        <v>879</v>
      </c>
      <c r="E5" s="55" t="s">
        <v>879</v>
      </c>
      <c r="F5" s="55" t="s">
        <v>879</v>
      </c>
      <c r="G5" s="55" t="s">
        <v>879</v>
      </c>
      <c r="H5" s="55" t="s">
        <v>879</v>
      </c>
      <c r="I5" s="55" t="s">
        <v>879</v>
      </c>
      <c r="J5" s="55" t="s">
        <v>879</v>
      </c>
    </row>
    <row r="6" spans="1:10" x14ac:dyDescent="0.35">
      <c r="A6" s="111">
        <v>1</v>
      </c>
      <c r="B6" s="112" t="s">
        <v>36</v>
      </c>
      <c r="C6" s="113">
        <v>1961234185.0985436</v>
      </c>
      <c r="D6" s="113">
        <v>0</v>
      </c>
      <c r="E6" s="113">
        <v>19392774.859000001</v>
      </c>
      <c r="F6" s="114">
        <v>59418808.798599996</v>
      </c>
      <c r="G6" s="114">
        <f>F6/2</f>
        <v>29709404.399299998</v>
      </c>
      <c r="H6" s="114">
        <f>F6-G6</f>
        <v>29709404.399299998</v>
      </c>
      <c r="I6" s="113">
        <v>1171182749.7649</v>
      </c>
      <c r="J6" s="119">
        <f>C6+D6+E6+H6+I6</f>
        <v>3181519114.1217437</v>
      </c>
    </row>
    <row r="7" spans="1:10" x14ac:dyDescent="0.35">
      <c r="A7" s="111">
        <v>2</v>
      </c>
      <c r="B7" s="112" t="s">
        <v>37</v>
      </c>
      <c r="C7" s="113">
        <v>2473815441.5334949</v>
      </c>
      <c r="D7" s="113">
        <v>0</v>
      </c>
      <c r="E7" s="113">
        <v>24461202.167800002</v>
      </c>
      <c r="F7" s="114">
        <v>74948299.311200008</v>
      </c>
      <c r="G7" s="114">
        <v>0</v>
      </c>
      <c r="H7" s="114">
        <f t="shared" ref="H7:H42" si="0">F7-G7</f>
        <v>74948299.311200008</v>
      </c>
      <c r="I7" s="113">
        <v>1421039268.5511999</v>
      </c>
      <c r="J7" s="119">
        <f t="shared" ref="J7:J42" si="1">C7+D7+E7+H7+I7</f>
        <v>3994264211.563695</v>
      </c>
    </row>
    <row r="8" spans="1:10" x14ac:dyDescent="0.35">
      <c r="A8" s="111">
        <v>3</v>
      </c>
      <c r="B8" s="112" t="s">
        <v>38</v>
      </c>
      <c r="C8" s="113">
        <v>3294976799.9180579</v>
      </c>
      <c r="D8" s="113">
        <v>0</v>
      </c>
      <c r="E8" s="113">
        <v>32580883.8805</v>
      </c>
      <c r="F8" s="114">
        <v>99826730.513799995</v>
      </c>
      <c r="G8" s="114">
        <f>F8/2</f>
        <v>49913365.256899998</v>
      </c>
      <c r="H8" s="114">
        <f t="shared" si="0"/>
        <v>49913365.256899998</v>
      </c>
      <c r="I8" s="113">
        <v>1923583576.1503999</v>
      </c>
      <c r="J8" s="119">
        <f t="shared" si="1"/>
        <v>5301054625.2058573</v>
      </c>
    </row>
    <row r="9" spans="1:10" x14ac:dyDescent="0.35">
      <c r="A9" s="111">
        <v>4</v>
      </c>
      <c r="B9" s="112" t="s">
        <v>39</v>
      </c>
      <c r="C9" s="113">
        <v>2487184202.4523301</v>
      </c>
      <c r="D9" s="113">
        <v>0</v>
      </c>
      <c r="E9" s="113">
        <v>24593393.097899999</v>
      </c>
      <c r="F9" s="114">
        <v>75353327.86649999</v>
      </c>
      <c r="G9" s="114">
        <v>0</v>
      </c>
      <c r="H9" s="114">
        <f t="shared" si="0"/>
        <v>75353327.86649999</v>
      </c>
      <c r="I9" s="113">
        <v>1605682297.0023</v>
      </c>
      <c r="J9" s="119">
        <f t="shared" si="1"/>
        <v>4192813220.4190302</v>
      </c>
    </row>
    <row r="10" spans="1:10" x14ac:dyDescent="0.35">
      <c r="A10" s="111">
        <v>5</v>
      </c>
      <c r="B10" s="112" t="s">
        <v>40</v>
      </c>
      <c r="C10" s="113">
        <v>2823446252.5234947</v>
      </c>
      <c r="D10" s="113">
        <v>0</v>
      </c>
      <c r="E10" s="113">
        <v>27918367.891899999</v>
      </c>
      <c r="F10" s="114">
        <v>85540938.612299994</v>
      </c>
      <c r="G10" s="114">
        <v>0</v>
      </c>
      <c r="H10" s="114">
        <f t="shared" si="0"/>
        <v>85540938.612299994</v>
      </c>
      <c r="I10" s="113">
        <v>1527665926.2221999</v>
      </c>
      <c r="J10" s="119">
        <f t="shared" si="1"/>
        <v>4464571485.2498951</v>
      </c>
    </row>
    <row r="11" spans="1:10" x14ac:dyDescent="0.35">
      <c r="A11" s="111">
        <v>6</v>
      </c>
      <c r="B11" s="112" t="s">
        <v>41</v>
      </c>
      <c r="C11" s="113">
        <v>1149245972.3203883</v>
      </c>
      <c r="D11" s="113">
        <v>0</v>
      </c>
      <c r="E11" s="113">
        <v>11363797.637599999</v>
      </c>
      <c r="F11" s="114">
        <v>34818293.098699994</v>
      </c>
      <c r="G11" s="114">
        <f>F11/2</f>
        <v>17409146.549349997</v>
      </c>
      <c r="H11" s="114">
        <f t="shared" si="0"/>
        <v>17409146.549349997</v>
      </c>
      <c r="I11" s="113">
        <v>641417614.90149999</v>
      </c>
      <c r="J11" s="119">
        <f t="shared" si="1"/>
        <v>1819436531.4088383</v>
      </c>
    </row>
    <row r="12" spans="1:10" x14ac:dyDescent="0.35">
      <c r="A12" s="111">
        <v>7</v>
      </c>
      <c r="B12" s="112" t="s">
        <v>42</v>
      </c>
      <c r="C12" s="113">
        <v>3072346503.9500971</v>
      </c>
      <c r="D12" s="113">
        <f>-139538498.5199</f>
        <v>-139538498.51989999</v>
      </c>
      <c r="E12" s="113">
        <v>30379505.1569</v>
      </c>
      <c r="F12" s="114">
        <v>93081780.273099989</v>
      </c>
      <c r="G12" s="114">
        <f>F12/2</f>
        <v>46540890.136549994</v>
      </c>
      <c r="H12" s="114">
        <f t="shared" si="0"/>
        <v>46540890.136549994</v>
      </c>
      <c r="I12" s="113">
        <v>1617391786.4238</v>
      </c>
      <c r="J12" s="119">
        <f t="shared" si="1"/>
        <v>4627120187.1474476</v>
      </c>
    </row>
    <row r="13" spans="1:10" x14ac:dyDescent="0.35">
      <c r="A13" s="111">
        <v>8</v>
      </c>
      <c r="B13" s="112" t="s">
        <v>43</v>
      </c>
      <c r="C13" s="113">
        <v>3335647594.472136</v>
      </c>
      <c r="D13" s="113">
        <v>0</v>
      </c>
      <c r="E13" s="113">
        <v>32983038.588799998</v>
      </c>
      <c r="F13" s="114">
        <v>101058918.99169999</v>
      </c>
      <c r="G13" s="114">
        <v>0</v>
      </c>
      <c r="H13" s="114">
        <f t="shared" si="0"/>
        <v>101058918.99169999</v>
      </c>
      <c r="I13" s="113">
        <v>1786897907.6159999</v>
      </c>
      <c r="J13" s="119">
        <f t="shared" si="1"/>
        <v>5256587459.6686363</v>
      </c>
    </row>
    <row r="14" spans="1:10" x14ac:dyDescent="0.35">
      <c r="A14" s="111">
        <v>9</v>
      </c>
      <c r="B14" s="112" t="s">
        <v>44</v>
      </c>
      <c r="C14" s="113">
        <v>2150386944.9133978</v>
      </c>
      <c r="D14" s="113">
        <f>-38551266.1798</f>
        <v>-38551266.179799996</v>
      </c>
      <c r="E14" s="113">
        <v>21263126.147399999</v>
      </c>
      <c r="F14" s="114">
        <v>65149502.131499998</v>
      </c>
      <c r="G14" s="114">
        <f>F14/2</f>
        <v>32574751.065749999</v>
      </c>
      <c r="H14" s="114">
        <f t="shared" si="0"/>
        <v>32574751.065749999</v>
      </c>
      <c r="I14" s="113">
        <v>1185751071.3913</v>
      </c>
      <c r="J14" s="119">
        <f t="shared" si="1"/>
        <v>3351424627.338048</v>
      </c>
    </row>
    <row r="15" spans="1:10" x14ac:dyDescent="0.35">
      <c r="A15" s="111">
        <v>10</v>
      </c>
      <c r="B15" s="112" t="s">
        <v>45</v>
      </c>
      <c r="C15" s="113">
        <v>2755412457.1829123</v>
      </c>
      <c r="D15" s="113">
        <v>2.9999999999999997E-4</v>
      </c>
      <c r="E15" s="113">
        <v>27245646.558699999</v>
      </c>
      <c r="F15" s="114">
        <v>83479743.112499997</v>
      </c>
      <c r="G15" s="114">
        <f>F15/2</f>
        <v>41739871.556249999</v>
      </c>
      <c r="H15" s="114">
        <f t="shared" si="0"/>
        <v>41739871.556249999</v>
      </c>
      <c r="I15" s="113">
        <v>1751683597.8968</v>
      </c>
      <c r="J15" s="119">
        <f t="shared" si="1"/>
        <v>4576081573.1949625</v>
      </c>
    </row>
    <row r="16" spans="1:10" x14ac:dyDescent="0.35">
      <c r="A16" s="111">
        <v>11</v>
      </c>
      <c r="B16" s="112" t="s">
        <v>46</v>
      </c>
      <c r="C16" s="113">
        <v>1590717675.0757282</v>
      </c>
      <c r="D16" s="113">
        <f>-47146022.5634</f>
        <v>-47146022.5634</v>
      </c>
      <c r="E16" s="113">
        <v>15729090.3715</v>
      </c>
      <c r="F16" s="114">
        <v>48193402.963399999</v>
      </c>
      <c r="G16" s="114">
        <v>0</v>
      </c>
      <c r="H16" s="114">
        <f t="shared" si="0"/>
        <v>48193402.963399999</v>
      </c>
      <c r="I16" s="113">
        <v>934151799.28390002</v>
      </c>
      <c r="J16" s="119">
        <f t="shared" si="1"/>
        <v>2541645945.1311283</v>
      </c>
    </row>
    <row r="17" spans="1:10" x14ac:dyDescent="0.35">
      <c r="A17" s="111">
        <v>12</v>
      </c>
      <c r="B17" s="112" t="s">
        <v>47</v>
      </c>
      <c r="C17" s="113">
        <v>2108263477.0281556</v>
      </c>
      <c r="D17" s="113">
        <v>0</v>
      </c>
      <c r="E17" s="113">
        <v>20846607.337499999</v>
      </c>
      <c r="F17" s="114">
        <v>63873302.530900002</v>
      </c>
      <c r="G17" s="114">
        <f>F17/2</f>
        <v>31936651.265450001</v>
      </c>
      <c r="H17" s="114">
        <f t="shared" si="0"/>
        <v>31936651.265450001</v>
      </c>
      <c r="I17" s="113">
        <v>1347866793.9844</v>
      </c>
      <c r="J17" s="119">
        <f t="shared" si="1"/>
        <v>3508913529.6155052</v>
      </c>
    </row>
    <row r="18" spans="1:10" x14ac:dyDescent="0.35">
      <c r="A18" s="111">
        <v>13</v>
      </c>
      <c r="B18" s="112" t="s">
        <v>48</v>
      </c>
      <c r="C18" s="113">
        <v>1674037655.5635922</v>
      </c>
      <c r="D18" s="113">
        <v>0</v>
      </c>
      <c r="E18" s="113">
        <v>16552962.214299999</v>
      </c>
      <c r="F18" s="114">
        <v>50717718.533399999</v>
      </c>
      <c r="G18" s="114">
        <v>0</v>
      </c>
      <c r="H18" s="114">
        <f t="shared" si="0"/>
        <v>50717718.533399999</v>
      </c>
      <c r="I18" s="113">
        <v>1051057566.5024</v>
      </c>
      <c r="J18" s="119">
        <f t="shared" si="1"/>
        <v>2792365902.8136921</v>
      </c>
    </row>
    <row r="19" spans="1:10" x14ac:dyDescent="0.35">
      <c r="A19" s="111">
        <v>14</v>
      </c>
      <c r="B19" s="112" t="s">
        <v>49</v>
      </c>
      <c r="C19" s="113">
        <v>2142027036.2181551</v>
      </c>
      <c r="D19" s="113">
        <v>0</v>
      </c>
      <c r="E19" s="113">
        <v>21180462.9811</v>
      </c>
      <c r="F19" s="114">
        <v>64896224.975900002</v>
      </c>
      <c r="G19" s="114">
        <v>0</v>
      </c>
      <c r="H19" s="114">
        <f t="shared" si="0"/>
        <v>64896224.975900002</v>
      </c>
      <c r="I19" s="113">
        <v>1280358814.6145999</v>
      </c>
      <c r="J19" s="119">
        <f t="shared" si="1"/>
        <v>3508462538.7897549</v>
      </c>
    </row>
    <row r="20" spans="1:10" x14ac:dyDescent="0.35">
      <c r="A20" s="111">
        <v>15</v>
      </c>
      <c r="B20" s="112" t="s">
        <v>50</v>
      </c>
      <c r="C20" s="113">
        <v>1467718421.2650487</v>
      </c>
      <c r="D20" s="113">
        <f>-53983557.4299</f>
        <v>-53983557.429899998</v>
      </c>
      <c r="E20" s="113">
        <v>14512868.027799999</v>
      </c>
      <c r="F20" s="114">
        <v>44466938.6787</v>
      </c>
      <c r="G20" s="114">
        <v>0</v>
      </c>
      <c r="H20" s="114">
        <f t="shared" si="0"/>
        <v>44466938.6787</v>
      </c>
      <c r="I20" s="113">
        <v>873013334.2651</v>
      </c>
      <c r="J20" s="119">
        <f t="shared" si="1"/>
        <v>2345728004.8067489</v>
      </c>
    </row>
    <row r="21" spans="1:10" x14ac:dyDescent="0.35">
      <c r="A21" s="111">
        <v>16</v>
      </c>
      <c r="B21" s="112" t="s">
        <v>51</v>
      </c>
      <c r="C21" s="113">
        <v>2870792718.4670873</v>
      </c>
      <c r="D21" s="113">
        <v>0</v>
      </c>
      <c r="E21" s="113">
        <v>28386531.9496</v>
      </c>
      <c r="F21" s="114">
        <v>86975377.512400001</v>
      </c>
      <c r="G21" s="114">
        <f>F21/2</f>
        <v>43487688.756200001</v>
      </c>
      <c r="H21" s="114">
        <f t="shared" si="0"/>
        <v>43487688.756200001</v>
      </c>
      <c r="I21" s="113">
        <v>1705630743.8750999</v>
      </c>
      <c r="J21" s="119">
        <f t="shared" si="1"/>
        <v>4648297683.047987</v>
      </c>
    </row>
    <row r="22" spans="1:10" x14ac:dyDescent="0.35">
      <c r="A22" s="111">
        <v>17</v>
      </c>
      <c r="B22" s="112" t="s">
        <v>52</v>
      </c>
      <c r="C22" s="113">
        <v>3016038045.0241747</v>
      </c>
      <c r="D22" s="113">
        <v>0</v>
      </c>
      <c r="E22" s="113">
        <v>29822724.4956</v>
      </c>
      <c r="F22" s="114">
        <v>91375823.085499987</v>
      </c>
      <c r="G22" s="114">
        <v>0</v>
      </c>
      <c r="H22" s="114">
        <f t="shared" si="0"/>
        <v>91375823.085499987</v>
      </c>
      <c r="I22" s="113">
        <v>1869578304.7583001</v>
      </c>
      <c r="J22" s="119">
        <f t="shared" si="1"/>
        <v>5006814897.363575</v>
      </c>
    </row>
    <row r="23" spans="1:10" x14ac:dyDescent="0.35">
      <c r="A23" s="111">
        <v>18</v>
      </c>
      <c r="B23" s="112" t="s">
        <v>53</v>
      </c>
      <c r="C23" s="113">
        <v>3391820370.3833013</v>
      </c>
      <c r="D23" s="113">
        <v>0</v>
      </c>
      <c r="E23" s="113">
        <v>33538477.609999999</v>
      </c>
      <c r="F23" s="114">
        <v>102760765.4399</v>
      </c>
      <c r="G23" s="114">
        <v>0</v>
      </c>
      <c r="H23" s="114">
        <f t="shared" si="0"/>
        <v>102760765.4399</v>
      </c>
      <c r="I23" s="113">
        <v>1917246110.9358001</v>
      </c>
      <c r="J23" s="119">
        <f t="shared" si="1"/>
        <v>5445365724.3690014</v>
      </c>
    </row>
    <row r="24" spans="1:10" x14ac:dyDescent="0.35">
      <c r="A24" s="111">
        <v>19</v>
      </c>
      <c r="B24" s="112" t="s">
        <v>54</v>
      </c>
      <c r="C24" s="113">
        <v>5400068728.0874758</v>
      </c>
      <c r="D24" s="113">
        <f>-512664445.0401</f>
        <v>-512664445.04009998</v>
      </c>
      <c r="E24" s="113">
        <v>53396130.795199998</v>
      </c>
      <c r="F24" s="114">
        <v>163603945.76620001</v>
      </c>
      <c r="G24" s="114">
        <v>0</v>
      </c>
      <c r="H24" s="114">
        <f t="shared" si="0"/>
        <v>163603945.76620001</v>
      </c>
      <c r="I24" s="113">
        <v>3519655766.9650002</v>
      </c>
      <c r="J24" s="119">
        <f t="shared" si="1"/>
        <v>8624060126.5737762</v>
      </c>
    </row>
    <row r="25" spans="1:10" x14ac:dyDescent="0.35">
      <c r="A25" s="111">
        <v>20</v>
      </c>
      <c r="B25" s="112" t="s">
        <v>55</v>
      </c>
      <c r="C25" s="113">
        <v>4111164239.5933008</v>
      </c>
      <c r="D25" s="113">
        <v>0</v>
      </c>
      <c r="E25" s="113">
        <v>40651383.252800003</v>
      </c>
      <c r="F25" s="114">
        <v>124554468.68520001</v>
      </c>
      <c r="G25" s="114">
        <v>0</v>
      </c>
      <c r="H25" s="114">
        <f t="shared" si="0"/>
        <v>124554468.68520001</v>
      </c>
      <c r="I25" s="113">
        <v>2314464357.8600998</v>
      </c>
      <c r="J25" s="119">
        <f t="shared" si="1"/>
        <v>6590834449.3914013</v>
      </c>
    </row>
    <row r="26" spans="1:10" x14ac:dyDescent="0.35">
      <c r="A26" s="111">
        <v>21</v>
      </c>
      <c r="B26" s="112" t="s">
        <v>56</v>
      </c>
      <c r="C26" s="113">
        <v>2594585924.000874</v>
      </c>
      <c r="D26" s="113">
        <v>0</v>
      </c>
      <c r="E26" s="113">
        <v>25655386.316599999</v>
      </c>
      <c r="F26" s="114">
        <v>78607239.309699997</v>
      </c>
      <c r="G26" s="114">
        <f>F26/2</f>
        <v>39303619.654849999</v>
      </c>
      <c r="H26" s="114">
        <f t="shared" si="0"/>
        <v>39303619.654849999</v>
      </c>
      <c r="I26" s="113">
        <v>1375925414.7217</v>
      </c>
      <c r="J26" s="119">
        <f t="shared" si="1"/>
        <v>4035470344.6940241</v>
      </c>
    </row>
    <row r="27" spans="1:10" x14ac:dyDescent="0.35">
      <c r="A27" s="111">
        <v>22</v>
      </c>
      <c r="B27" s="112" t="s">
        <v>57</v>
      </c>
      <c r="C27" s="113">
        <v>2681694602.0202913</v>
      </c>
      <c r="D27" s="113">
        <f>-187142998.77</f>
        <v>-187142998.77000001</v>
      </c>
      <c r="E27" s="113">
        <v>26516720.977600001</v>
      </c>
      <c r="F27" s="114">
        <v>81246339.689899996</v>
      </c>
      <c r="G27" s="114">
        <f>F27/2</f>
        <v>40623169.844949998</v>
      </c>
      <c r="H27" s="114">
        <f t="shared" si="0"/>
        <v>40623169.844949998</v>
      </c>
      <c r="I27" s="113">
        <v>1438881439.1398001</v>
      </c>
      <c r="J27" s="119">
        <f t="shared" si="1"/>
        <v>4000572933.2126417</v>
      </c>
    </row>
    <row r="28" spans="1:10" x14ac:dyDescent="0.35">
      <c r="A28" s="111">
        <v>23</v>
      </c>
      <c r="B28" s="112" t="s">
        <v>58</v>
      </c>
      <c r="C28" s="113">
        <v>1897579824.8163109</v>
      </c>
      <c r="D28" s="113">
        <v>0</v>
      </c>
      <c r="E28" s="113">
        <v>18763357.5834</v>
      </c>
      <c r="F28" s="114">
        <v>57490295.471799999</v>
      </c>
      <c r="G28" s="114">
        <f>F28/2</f>
        <v>28745147.7359</v>
      </c>
      <c r="H28" s="114">
        <f t="shared" si="0"/>
        <v>28745147.7359</v>
      </c>
      <c r="I28" s="113">
        <v>1149159795.1914001</v>
      </c>
      <c r="J28" s="119">
        <f t="shared" si="1"/>
        <v>3094248125.3270111</v>
      </c>
    </row>
    <row r="29" spans="1:10" x14ac:dyDescent="0.35">
      <c r="A29" s="111">
        <v>24</v>
      </c>
      <c r="B29" s="112" t="s">
        <v>59</v>
      </c>
      <c r="C29" s="113">
        <v>3232519998.2212625</v>
      </c>
      <c r="D29" s="113">
        <v>0</v>
      </c>
      <c r="E29" s="113">
        <v>31963308.1195</v>
      </c>
      <c r="F29" s="114">
        <v>97934499.190499991</v>
      </c>
      <c r="G29" s="114">
        <v>0</v>
      </c>
      <c r="H29" s="114">
        <f t="shared" si="0"/>
        <v>97934499.190499991</v>
      </c>
      <c r="I29" s="113">
        <v>7937500647.1084003</v>
      </c>
      <c r="J29" s="119">
        <f t="shared" si="1"/>
        <v>11299918452.639664</v>
      </c>
    </row>
    <row r="30" spans="1:10" x14ac:dyDescent="0.35">
      <c r="A30" s="111">
        <v>25</v>
      </c>
      <c r="B30" s="112" t="s">
        <v>60</v>
      </c>
      <c r="C30" s="113">
        <v>1692968259.917767</v>
      </c>
      <c r="D30" s="113">
        <f>-39238127.2399</f>
        <v>-39238127.2399</v>
      </c>
      <c r="E30" s="113">
        <v>16740148.9112</v>
      </c>
      <c r="F30" s="114">
        <v>51291252.264699996</v>
      </c>
      <c r="G30" s="114">
        <v>0</v>
      </c>
      <c r="H30" s="114">
        <f t="shared" si="0"/>
        <v>51291252.264699996</v>
      </c>
      <c r="I30" s="113">
        <v>863426788.44420004</v>
      </c>
      <c r="J30" s="119">
        <f t="shared" si="1"/>
        <v>2585188322.297967</v>
      </c>
    </row>
    <row r="31" spans="1:10" x14ac:dyDescent="0.35">
      <c r="A31" s="111">
        <v>26</v>
      </c>
      <c r="B31" s="112" t="s">
        <v>61</v>
      </c>
      <c r="C31" s="113">
        <v>3133553658.3891263</v>
      </c>
      <c r="D31" s="113">
        <v>0</v>
      </c>
      <c r="E31" s="113">
        <v>30984724.346900001</v>
      </c>
      <c r="F31" s="114">
        <v>94936151.482299998</v>
      </c>
      <c r="G31" s="114">
        <f>F31/2</f>
        <v>47468075.741149999</v>
      </c>
      <c r="H31" s="114">
        <f t="shared" si="0"/>
        <v>47468075.741149999</v>
      </c>
      <c r="I31" s="113">
        <v>1654325656.5144</v>
      </c>
      <c r="J31" s="119">
        <f t="shared" si="1"/>
        <v>4866332114.9915762</v>
      </c>
    </row>
    <row r="32" spans="1:10" x14ac:dyDescent="0.35">
      <c r="A32" s="111">
        <v>27</v>
      </c>
      <c r="B32" s="112" t="s">
        <v>62</v>
      </c>
      <c r="C32" s="113">
        <v>2235465850.1060195</v>
      </c>
      <c r="D32" s="113">
        <f>-115776950.4001</f>
        <v>-115776950.40009999</v>
      </c>
      <c r="E32" s="113">
        <v>22104390.319699999</v>
      </c>
      <c r="F32" s="114">
        <v>67727107.213</v>
      </c>
      <c r="G32" s="114">
        <v>0</v>
      </c>
      <c r="H32" s="114">
        <f t="shared" si="0"/>
        <v>67727107.213</v>
      </c>
      <c r="I32" s="113">
        <v>1445966413.9956</v>
      </c>
      <c r="J32" s="119">
        <f t="shared" si="1"/>
        <v>3655486811.2342196</v>
      </c>
    </row>
    <row r="33" spans="1:10" x14ac:dyDescent="0.35">
      <c r="A33" s="111">
        <v>28</v>
      </c>
      <c r="B33" s="112" t="s">
        <v>63</v>
      </c>
      <c r="C33" s="113">
        <v>2135011289.9869905</v>
      </c>
      <c r="D33" s="113">
        <f>-47177126.8199</f>
        <v>-47177126.819899999</v>
      </c>
      <c r="E33" s="113">
        <v>21111090.956300002</v>
      </c>
      <c r="F33" s="114">
        <v>64683671.428300001</v>
      </c>
      <c r="G33" s="114">
        <f>F33/2</f>
        <v>32341835.71415</v>
      </c>
      <c r="H33" s="114">
        <f t="shared" si="0"/>
        <v>32341835.71415</v>
      </c>
      <c r="I33" s="113">
        <v>1305414160.8072</v>
      </c>
      <c r="J33" s="119">
        <f t="shared" si="1"/>
        <v>3446701250.6447401</v>
      </c>
    </row>
    <row r="34" spans="1:10" x14ac:dyDescent="0.35">
      <c r="A34" s="111">
        <v>29</v>
      </c>
      <c r="B34" s="112" t="s">
        <v>64</v>
      </c>
      <c r="C34" s="113">
        <v>2891926772.2423301</v>
      </c>
      <c r="D34" s="113">
        <f>-82028645.0998</f>
        <v>-82028645.099800006</v>
      </c>
      <c r="E34" s="113">
        <v>28595506.4564</v>
      </c>
      <c r="F34" s="114">
        <v>87615668.361200005</v>
      </c>
      <c r="G34" s="114">
        <v>0</v>
      </c>
      <c r="H34" s="114">
        <f t="shared" si="0"/>
        <v>87615668.361200005</v>
      </c>
      <c r="I34" s="113">
        <v>1772015206.5234001</v>
      </c>
      <c r="J34" s="119">
        <f t="shared" si="1"/>
        <v>4698124508.48353</v>
      </c>
    </row>
    <row r="35" spans="1:10" x14ac:dyDescent="0.35">
      <c r="A35" s="111">
        <v>30</v>
      </c>
      <c r="B35" s="112" t="s">
        <v>65</v>
      </c>
      <c r="C35" s="113">
        <v>3647939982.5267963</v>
      </c>
      <c r="D35" s="113">
        <f>-83688581.46</f>
        <v>-83688581.459999993</v>
      </c>
      <c r="E35" s="113">
        <v>36071000.249399997</v>
      </c>
      <c r="F35" s="114">
        <v>110520329.48349999</v>
      </c>
      <c r="G35" s="114">
        <v>0</v>
      </c>
      <c r="H35" s="114">
        <f t="shared" si="0"/>
        <v>110520329.48349999</v>
      </c>
      <c r="I35" s="113">
        <v>2947630634.9253001</v>
      </c>
      <c r="J35" s="119">
        <f t="shared" si="1"/>
        <v>6658473365.7249966</v>
      </c>
    </row>
    <row r="36" spans="1:10" x14ac:dyDescent="0.35">
      <c r="A36" s="111">
        <v>31</v>
      </c>
      <c r="B36" s="112" t="s">
        <v>66</v>
      </c>
      <c r="C36" s="113">
        <v>2286769596.3463106</v>
      </c>
      <c r="D36" s="113">
        <v>0</v>
      </c>
      <c r="E36" s="113">
        <v>22611684.149500001</v>
      </c>
      <c r="F36" s="114">
        <v>69281438.414700001</v>
      </c>
      <c r="G36" s="114">
        <f>F36/2</f>
        <v>34640719.207350001</v>
      </c>
      <c r="H36" s="114">
        <f t="shared" si="0"/>
        <v>34640719.207350001</v>
      </c>
      <c r="I36" s="113">
        <v>1282488984.3947001</v>
      </c>
      <c r="J36" s="119">
        <f t="shared" si="1"/>
        <v>3626510984.0978603</v>
      </c>
    </row>
    <row r="37" spans="1:10" x14ac:dyDescent="0.35">
      <c r="A37" s="111">
        <v>32</v>
      </c>
      <c r="B37" s="112" t="s">
        <v>67</v>
      </c>
      <c r="C37" s="113">
        <v>2834577686.0876698</v>
      </c>
      <c r="D37" s="113">
        <v>0</v>
      </c>
      <c r="E37" s="113">
        <v>28028436.024599999</v>
      </c>
      <c r="F37" s="114">
        <v>85878183.663499996</v>
      </c>
      <c r="G37" s="114">
        <f>F37/2</f>
        <v>42939091.831749998</v>
      </c>
      <c r="H37" s="114">
        <f t="shared" si="0"/>
        <v>42939091.831749998</v>
      </c>
      <c r="I37" s="113">
        <v>3326797386.9110999</v>
      </c>
      <c r="J37" s="119">
        <f t="shared" si="1"/>
        <v>6232342600.8551197</v>
      </c>
    </row>
    <row r="38" spans="1:10" x14ac:dyDescent="0.35">
      <c r="A38" s="111">
        <v>33</v>
      </c>
      <c r="B38" s="112" t="s">
        <v>68</v>
      </c>
      <c r="C38" s="113">
        <v>2854858454.3006797</v>
      </c>
      <c r="D38" s="113">
        <f>-35989038.1698</f>
        <v>-35989038.169799998</v>
      </c>
      <c r="E38" s="113">
        <v>28228973.204</v>
      </c>
      <c r="F38" s="114">
        <v>86492622.825100005</v>
      </c>
      <c r="G38" s="114">
        <v>0</v>
      </c>
      <c r="H38" s="114">
        <f t="shared" si="0"/>
        <v>86492622.825100005</v>
      </c>
      <c r="I38" s="113">
        <v>1564265167.6759</v>
      </c>
      <c r="J38" s="119">
        <f t="shared" si="1"/>
        <v>4497856179.8358803</v>
      </c>
    </row>
    <row r="39" spans="1:10" x14ac:dyDescent="0.35">
      <c r="A39" s="111">
        <v>34</v>
      </c>
      <c r="B39" s="112" t="s">
        <v>69</v>
      </c>
      <c r="C39" s="113">
        <v>2139725962.6025243</v>
      </c>
      <c r="D39" s="113">
        <v>0</v>
      </c>
      <c r="E39" s="113">
        <v>21157709.858199999</v>
      </c>
      <c r="F39" s="114">
        <v>64826510.174000002</v>
      </c>
      <c r="G39" s="114">
        <v>0</v>
      </c>
      <c r="H39" s="114">
        <f t="shared" si="0"/>
        <v>64826510.174000002</v>
      </c>
      <c r="I39" s="113">
        <v>1093100172.2597001</v>
      </c>
      <c r="J39" s="119">
        <f t="shared" si="1"/>
        <v>3318810354.8944244</v>
      </c>
    </row>
    <row r="40" spans="1:10" x14ac:dyDescent="0.35">
      <c r="A40" s="111">
        <v>35</v>
      </c>
      <c r="B40" s="112" t="s">
        <v>70</v>
      </c>
      <c r="C40" s="113">
        <v>2151306935.4114566</v>
      </c>
      <c r="D40" s="113">
        <v>0</v>
      </c>
      <c r="E40" s="113">
        <v>21272223.056200001</v>
      </c>
      <c r="F40" s="114">
        <v>65177374.7544</v>
      </c>
      <c r="G40" s="114">
        <v>0</v>
      </c>
      <c r="H40" s="114">
        <f t="shared" si="0"/>
        <v>65177374.7544</v>
      </c>
      <c r="I40" s="113">
        <v>1112785955.2729001</v>
      </c>
      <c r="J40" s="119">
        <f t="shared" si="1"/>
        <v>3350542488.4949565</v>
      </c>
    </row>
    <row r="41" spans="1:10" x14ac:dyDescent="0.35">
      <c r="A41" s="111">
        <v>36</v>
      </c>
      <c r="B41" s="112" t="s">
        <v>71</v>
      </c>
      <c r="C41" s="113">
        <v>1943849627.0044661</v>
      </c>
      <c r="D41" s="113">
        <v>0</v>
      </c>
      <c r="E41" s="113">
        <v>19220875.539900001</v>
      </c>
      <c r="F41" s="114">
        <v>58892115.076299995</v>
      </c>
      <c r="G41" s="114">
        <v>0</v>
      </c>
      <c r="H41" s="114">
        <f t="shared" si="0"/>
        <v>58892115.076299995</v>
      </c>
      <c r="I41" s="113">
        <v>1076670221.3566</v>
      </c>
      <c r="J41" s="119">
        <f t="shared" si="1"/>
        <v>3098632838.9772663</v>
      </c>
    </row>
    <row r="42" spans="1:10" x14ac:dyDescent="0.35">
      <c r="A42" s="111">
        <v>37</v>
      </c>
      <c r="B42" s="112" t="s">
        <v>72</v>
      </c>
      <c r="C42" s="113">
        <v>858538669.17359233</v>
      </c>
      <c r="D42" s="113">
        <v>0</v>
      </c>
      <c r="E42" s="113">
        <v>8489270.3000000007</v>
      </c>
      <c r="F42" s="114">
        <v>26010838.184299998</v>
      </c>
      <c r="G42" s="114">
        <v>0</v>
      </c>
      <c r="H42" s="114">
        <f t="shared" si="0"/>
        <v>26010838.184299998</v>
      </c>
      <c r="I42" s="113">
        <v>2801478719.8850999</v>
      </c>
      <c r="J42" s="119">
        <f t="shared" si="1"/>
        <v>3694517497.5429921</v>
      </c>
    </row>
    <row r="43" spans="1:10" x14ac:dyDescent="0.35">
      <c r="A43" s="115"/>
      <c r="B43" s="115"/>
      <c r="C43" s="116">
        <f>SUM(C6:C42)</f>
        <v>94489217814.225357</v>
      </c>
      <c r="D43" s="116">
        <f t="shared" ref="D43:I43" si="2">SUM(D6:D42)</f>
        <v>-1382925257.6923001</v>
      </c>
      <c r="E43" s="116">
        <f>SUM(E6:E42)</f>
        <v>934313781.39129996</v>
      </c>
      <c r="F43" s="116">
        <f t="shared" si="2"/>
        <v>2862705947.8685994</v>
      </c>
      <c r="G43" s="116">
        <f t="shared" si="2"/>
        <v>559373428.71585</v>
      </c>
      <c r="H43" s="116">
        <f t="shared" si="2"/>
        <v>2303332519.1527495</v>
      </c>
      <c r="I43" s="116">
        <f t="shared" si="2"/>
        <v>65593152154.092491</v>
      </c>
      <c r="J43" s="116">
        <f>SUM(J6:J42)</f>
        <v>161937091011.16965</v>
      </c>
    </row>
    <row r="45" spans="1:10" x14ac:dyDescent="0.35">
      <c r="J45" s="118"/>
    </row>
    <row r="47" spans="1:10" x14ac:dyDescent="0.35">
      <c r="J47" s="118"/>
    </row>
    <row r="50" spans="10:10" x14ac:dyDescent="0.35">
      <c r="J50" s="118"/>
    </row>
  </sheetData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MONTHENTRY</vt:lpstr>
      <vt:lpstr>Sum &amp; FG</vt:lpstr>
      <vt:lpstr>States Details</vt:lpstr>
      <vt:lpstr>LGCS Details</vt:lpstr>
      <vt:lpstr>Ecology to Individual LGCS</vt:lpstr>
      <vt:lpstr>States Ecology</vt:lpstr>
      <vt:lpstr>Sumsum</vt:lpstr>
      <vt:lpstr>acctmonth</vt:lpstr>
      <vt:lpstr>previuosmonth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2022-06-08T18:04:32Z</cp:lastPrinted>
  <dcterms:created xsi:type="dcterms:W3CDTF">2003-11-12T08:54:16Z</dcterms:created>
  <dcterms:modified xsi:type="dcterms:W3CDTF">2022-07-04T11:07:09Z</dcterms:modified>
</cp:coreProperties>
</file>